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ocuments\経営比較分析表\"/>
    </mc:Choice>
  </mc:AlternateContent>
  <xr:revisionPtr revIDLastSave="0" documentId="13_ncr:1_{6089B2C5-B449-4D53-B001-1CA2BBAFEB90}" xr6:coauthVersionLast="47" xr6:coauthVersionMax="47" xr10:uidLastSave="{00000000-0000-0000-0000-000000000000}"/>
  <workbookProtection workbookAlgorithmName="SHA-512" workbookHashValue="7EEWB+YAmzxTULfkeEjwza/4aDtNtkcyxyVCYu6oFxJaeAyFHPkHM/aFOCJ1Bt1jurnXyYSvAQETPW8tQwFK/w==" workbookSaltValue="OFdzHx2bKM+EYe1IIb4Ah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<sst xmlns="http://schemas.openxmlformats.org/spreadsheetml/2006/main" count="228" uniqueCount="113">
  <si>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</si>
  <si>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</si>
  <si>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</si>
  <si>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</si>
  <si>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</si>
  <si>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</si>
  <si>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</si>
  <si>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</si>
  <si>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</si>
  <si>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</si>
  <si>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</si>
  <si>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</si>
  <si>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</si>
  <si>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</si>
  <si>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</si>
  <si>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</si>
  <si>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</si>
  <si>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</si>
  <si>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</si>
  <si>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</si>
  <si>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</si>
  <si>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</si>
  <si>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</si>
  <si>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</si>
  <si>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</si>
  <si>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</si>
  <si>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</si>
  <si>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</si>
  <si>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</si>
  <si>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</si>
  <si>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</si>
  <si>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</si>
  <si>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</si>
  <si>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</si>
  <si>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</si>
  <si>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</si>
  <si>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</si>
  <si>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</si>
  <si>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</si>
  <si>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</si>
  <si>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</si>
  <si>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</si>
  <si>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</si>
  <si>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</si>
  <si>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</si>
  <si>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</si>
  <si>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</si>
  <si>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</si>
  <si>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</si>
  <si>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</si>
  <si>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</si>
  <si>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</si>
  <si>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</si>
  <si>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</si>
  <si>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</si>
  <si>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</si>
  <si>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</si>
  <si>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</si>
  <si>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</si>
  <si>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</si>
  <si>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</si>
  <si>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</si>
  <si>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</si>
  <si>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</si>
  <si>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</si>
  <si>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</si>
  <si>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</si>
  <si>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</si>
  <si>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</si>
  <si>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</si>
  <si>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</si>
  <si>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</si>
  <si>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</si>
  <si>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</si>
  <si>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</si>
  <si>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</si>
  <si>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</si>
  <si>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</si>
  <si>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</si>
  <si>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</si>
  <si>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</si>
  <si>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</si>
  <si>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</si>
  <si>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</si>
  <si>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</si>
  <si>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</si>
  <si>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</si>
  <si>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</si>
  <si>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</si>
  <si>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</si>
  <si>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</si>
  <si>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</si>
  <si>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</si>
  <si>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</si>
  <si>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</si>
  <si>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</si>
  <si>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</si>
  <si>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</si>
  <si>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</si>
  <si>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</si>
  <si>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</si>
  <si>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</si>
  <si>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</si>
  <si>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</si>
  <si>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</si>
  <si>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</si>
  <si>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</si>
  <si>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</si>
  <si>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</si>
  <si>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</si>
  <si>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料金などの収入で維持管理費等の経費が賄えているかどうかの判断基準となる①経常収支比率は100%を超えている状態であり、②累積欠損金もなく、支払い能力を示す③流動比率は100%を超え不良債務もないことから、健全な経営状況にあります。
　企業債残高の規模を示す④企業債残高対給水収益比率は、過去５年間横ばいで全国平均値を下回り収益に対する投資規模は適正であると考えています。
　給水に係る費用をどの程度水道料金で賄えているかを示す⑤料金回収率は、コロナ禍における原油価格・物価高騰の対応のため水道基本料金の減免を実施したため、100%を下回っている状況です。
　⑥給水原価は全国平均を大幅に下回っています。これは、当市の水道が豊富な地下水を原水としており、浄水場施設が必要ないことから、原価が抑えられ他団体と比べても、安価な設定となっています。
　令和４年度に市町合併以降初めて料金改定を行いましたが、電気料金の高騰による動力費の増加により①経常収支比率が下降していることから、経営の安定を図るための定期的な料金の見直しが必要となっています。
　水道施設の利用状況や適正規模の判断となる、⑦施設利用率は、類似団体平均を下回っています。人口減少などの原因により給水量が減少し、配水能力と配水量とのかい離が生じている状況にあります。今後の施設、設備の更新にあたり、施設の規模や能力について考慮する必要があります。</t>
    <rPh sb="193" eb="194">
      <t>カカ</t>
    </rPh>
    <rPh sb="227" eb="228">
      <t>カ</t>
    </rPh>
    <rPh sb="232" eb="236">
      <t>ゲンユカカク</t>
    </rPh>
    <rPh sb="237" eb="241">
      <t>ブッカコウトウ</t>
    </rPh>
    <rPh sb="242" eb="244">
      <t>タイオウ</t>
    </rPh>
    <rPh sb="247" eb="253">
      <t>スイドウキホンリョウキン</t>
    </rPh>
    <rPh sb="254" eb="256">
      <t>ゲンメン</t>
    </rPh>
    <rPh sb="257" eb="259">
      <t>ジッシ</t>
    </rPh>
    <rPh sb="269" eb="271">
      <t>シタマワ</t>
    </rPh>
    <rPh sb="451" eb="454">
      <t>テイキテキ</t>
    </rPh>
    <rPh sb="462" eb="464">
      <t>ヒツヨウ</t>
    </rPh>
    <phoneticPr fontId="4"/>
  </si>
  <si>
    <t>　資産の老朽化を示す①有形固定資産減価償却率は、法定耐用年数に近づいている資産が年々増加しています。
　管路の更新ペースを示す③管路更新率は、類似団体よりは高いものの、今後は法定耐用年数を迎える管路が多くなるため、②管路経年化率は増加していく見込みです。
　今後は重要度・優先度を踏まえつつ、投資の平準化が図られた計画的な更新となるよう、経営戦略の見直しを行います。</t>
    <rPh sb="84" eb="86">
      <t>コンゴ</t>
    </rPh>
    <rPh sb="87" eb="89">
      <t>ホウテイ</t>
    </rPh>
    <rPh sb="89" eb="91">
      <t>タイヨウ</t>
    </rPh>
    <rPh sb="91" eb="93">
      <t>ネンスウ</t>
    </rPh>
    <rPh sb="94" eb="95">
      <t>ムカ</t>
    </rPh>
    <rPh sb="97" eb="99">
      <t>カンロ</t>
    </rPh>
    <rPh sb="100" eb="101">
      <t>オオ</t>
    </rPh>
    <rPh sb="110" eb="113">
      <t>ケイネンカ</t>
    </rPh>
    <rPh sb="121" eb="123">
      <t>ミコ</t>
    </rPh>
    <rPh sb="129" eb="131">
      <t>コンゴ</t>
    </rPh>
    <rPh sb="169" eb="173">
      <t>ケイエイセンリャク</t>
    </rPh>
    <rPh sb="174" eb="176">
      <t>ミナオ</t>
    </rPh>
    <rPh sb="178" eb="179">
      <t>オコナ</t>
    </rPh>
    <phoneticPr fontId="4"/>
  </si>
  <si>
    <t>　令和４年度に料金改定を行いましたが、電気料金の高騰や物価上昇の状況を踏まえると、健全経営のための定期的な料金の見直しが必要です。
　また、1980年代から整備した施設が多く、順次、法定耐用年数を迎えることから、重要度・優先度を踏まえつつ計画的に整備する必要があります。
　今後は、料金の見直しも含めた経営戦略の見直しを図り、健全経営に取り組むとともに、人材育成、技術継承等の経営基盤の強化に努めます。</t>
    <rPh sb="19" eb="23">
      <t>デンキリョウキン</t>
    </rPh>
    <rPh sb="24" eb="26">
      <t>コウトウ</t>
    </rPh>
    <rPh sb="27" eb="31">
      <t>ブッカジョウショウ</t>
    </rPh>
    <rPh sb="32" eb="34">
      <t>ジョウキョウ</t>
    </rPh>
    <rPh sb="35" eb="36">
      <t>フ</t>
    </rPh>
    <rPh sb="49" eb="52">
      <t>テイキテキ</t>
    </rPh>
    <rPh sb="88" eb="90">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</si>
</sst>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1.1100000000000001</c:v>
                </c:pt>
                <c:pt idx="2">
                  <c:v>0.91</c:v>
                </c:pt>
                <c:pt idx="3">
                  <c:v>0.99</c:v>
                </c:pt>
                <c:pt idx="4">
                  <c:v>0.93</c:v>
                </c:pt>
              </c:numCache>
            </c:numRef>
          </c:val>
          <c:extLst>
            <c:ext xmlns:c16="http://schemas.microsoft.com/office/drawing/2014/chart" uri="{C3380CC4-5D6E-409C-BE32-E72D297353CC}">
              <c16:uniqueId val="{00000000-7B59-43C4-83C1-B0C7D3A947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B59-43C4-83C1-B0C7D3A947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29.43</c:v>
                </c:pt>
                <c:pt idx="1">
                  <c:v>28.66</c:v>
                </c:pt>
                <c:pt idx="2">
                  <c:v>29.16</c:v>
                </c:pt>
                <c:pt idx="3">
                  <c:v>28.19</c:v>
                </c:pt>
                <c:pt idx="4">
                  <c:v>27.65</c:v>
                </c:pt>
              </c:numCache>
            </c:numRef>
          </c:val>
          <c:extLst>
            <c:ext xmlns:c16="http://schemas.microsoft.com/office/drawing/2014/chart" uri="{C3380CC4-5D6E-409C-BE32-E72D297353CC}">
              <c16:uniqueId val="{00000000-A9CA-45F1-9ED0-4FF141CF64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A9CA-45F1-9ED0-4FF141CF64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91.23</c:v>
                </c:pt>
                <c:pt idx="1">
                  <c:v>90.88</c:v>
                </c:pt>
                <c:pt idx="2">
                  <c:v>90.79</c:v>
                </c:pt>
                <c:pt idx="3">
                  <c:v>90.66</c:v>
                </c:pt>
                <c:pt idx="4">
                  <c:v>90.27</c:v>
                </c:pt>
              </c:numCache>
            </c:numRef>
          </c:val>
          <c:extLst>
            <c:ext xmlns:c16="http://schemas.microsoft.com/office/drawing/2014/chart" uri="{C3380CC4-5D6E-409C-BE32-E72D297353CC}">
              <c16:uniqueId val="{00000000-E67B-4C9A-A1F5-02843CDA34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E67B-4C9A-A1F5-02843CDA34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106.81</c:v>
                </c:pt>
                <c:pt idx="1">
                  <c:v>104.01</c:v>
                </c:pt>
                <c:pt idx="2">
                  <c:v>110.13</c:v>
                </c:pt>
                <c:pt idx="3">
                  <c:v>105.21</c:v>
                </c:pt>
                <c:pt idx="4">
                  <c:v>103.96</c:v>
                </c:pt>
              </c:numCache>
            </c:numRef>
          </c:val>
          <c:extLst>
            <c:ext xmlns:c16="http://schemas.microsoft.com/office/drawing/2014/chart" uri="{C3380CC4-5D6E-409C-BE32-E72D297353CC}">
              <c16:uniqueId val="{00000000-AF43-4B06-A96F-84AF99CEFB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F43-4B06-A96F-84AF99CEFB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44.05</c:v>
                </c:pt>
                <c:pt idx="1">
                  <c:v>45.45</c:v>
                </c:pt>
                <c:pt idx="2">
                  <c:v>47.02</c:v>
                </c:pt>
                <c:pt idx="3">
                  <c:v>48.27</c:v>
                </c:pt>
                <c:pt idx="4">
                  <c:v>49.52</c:v>
                </c:pt>
              </c:numCache>
            </c:numRef>
          </c:val>
          <c:extLst>
            <c:ext xmlns:c16="http://schemas.microsoft.com/office/drawing/2014/chart" uri="{C3380CC4-5D6E-409C-BE32-E72D297353CC}">
              <c16:uniqueId val="{00000000-9FE2-4104-9762-7FBD3768A3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9FE2-4104-9762-7FBD3768A3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3.06</c:v>
                </c:pt>
                <c:pt idx="1">
                  <c:v>3.29</c:v>
                </c:pt>
                <c:pt idx="2">
                  <c:v>2.83</c:v>
                </c:pt>
                <c:pt idx="3">
                  <c:v>2.88</c:v>
                </c:pt>
                <c:pt idx="4">
                  <c:v>3.23</c:v>
                </c:pt>
              </c:numCache>
            </c:numRef>
          </c:val>
          <c:extLst>
            <c:ext xmlns:c16="http://schemas.microsoft.com/office/drawing/2014/chart" uri="{C3380CC4-5D6E-409C-BE32-E72D297353CC}">
              <c16:uniqueId val="{00000000-7040-496C-B7ED-624E374483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040-496C-B7ED-624E374483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1-466F-8C68-5EA82A1BC6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121-466F-8C68-5EA82A1BC6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316.89999999999998</c:v>
                </c:pt>
                <c:pt idx="1">
                  <c:v>295.05</c:v>
                </c:pt>
                <c:pt idx="2">
                  <c:v>360.82</c:v>
                </c:pt>
                <c:pt idx="3">
                  <c:v>290.22000000000003</c:v>
                </c:pt>
                <c:pt idx="4">
                  <c:v>310.82</c:v>
                </c:pt>
              </c:numCache>
            </c:numRef>
          </c:val>
          <c:extLst>
            <c:ext xmlns:c16="http://schemas.microsoft.com/office/drawing/2014/chart" uri="{C3380CC4-5D6E-409C-BE32-E72D297353CC}">
              <c16:uniqueId val="{00000000-0E8F-4549-808D-50D61F0B95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E8F-4549-808D-50D61F0B95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273.45</c:v>
                </c:pt>
                <c:pt idx="1">
                  <c:v>269.17</c:v>
                </c:pt>
                <c:pt idx="2">
                  <c:v>261.2</c:v>
                </c:pt>
                <c:pt idx="3">
                  <c:v>261.08</c:v>
                </c:pt>
                <c:pt idx="4">
                  <c:v>278.74</c:v>
                </c:pt>
              </c:numCache>
            </c:numRef>
          </c:val>
          <c:extLst>
            <c:ext xmlns:c16="http://schemas.microsoft.com/office/drawing/2014/chart" uri="{C3380CC4-5D6E-409C-BE32-E72D297353CC}">
              <c16:uniqueId val="{00000000-7AF8-45B2-822A-25D421B9F8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AF8-45B2-822A-25D421B9F8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c:v>
                </c:pt>
                <c:pt idx="1">
                  <c:v>102.32</c:v>
                </c:pt>
                <c:pt idx="2">
                  <c:v>109.67</c:v>
                </c:pt>
                <c:pt idx="3">
                  <c:v>104.53</c:v>
                </c:pt>
                <c:pt idx="4">
                  <c:v>94.04</c:v>
                </c:pt>
              </c:numCache>
            </c:numRef>
          </c:val>
          <c:extLst>
            <c:ext xmlns:c16="http://schemas.microsoft.com/office/drawing/2014/chart" uri="{C3380CC4-5D6E-409C-BE32-E72D297353CC}">
              <c16:uniqueId val="{00000000-25C8-453F-9B40-48C261D5D8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5C8-453F-9B40-48C261D5D8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106.63</c:v>
                </c:pt>
                <c:pt idx="1">
                  <c:v>110.88</c:v>
                </c:pt>
                <c:pt idx="2">
                  <c:v>102.7</c:v>
                </c:pt>
                <c:pt idx="3">
                  <c:v>109.17</c:v>
                </c:pt>
                <c:pt idx="4">
                  <c:v>113.81</c:v>
                </c:pt>
              </c:numCache>
            </c:numRef>
          </c:val>
          <c:extLst>
            <c:ext xmlns:c16="http://schemas.microsoft.com/office/drawing/2014/chart" uri="{C3380CC4-5D6E-409C-BE32-E72D297353CC}">
              <c16:uniqueId val="{00000000-4AFC-4ABC-99C9-3C6E8DEDB9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4AFC-4ABC-99C9-3C6E8DEDB9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糸魚川市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39772</v>
      </c>
      <c r="AM8" s="45"/>
      <c r="AN8" s="45"/>
      <c r="AO8" s="45"/>
      <c r="AP8" s="45"/>
      <c r="AQ8" s="45"/>
      <c r="AR8" s="45"/>
      <c r="AS8" s="45"/>
      <c r="AT8" s="46">
        <f>データ!$S$6</f>
        <v>746.24</v>
      </c>
      <c r="AU8" s="47"/>
      <c r="AV8" s="47"/>
      <c r="AW8" s="47"/>
      <c r="AX8" s="47"/>
      <c r="AY8" s="47"/>
      <c r="AZ8" s="47"/>
      <c r="BA8" s="47"/>
      <c r="BB8" s="48">
        <f>データ!$T$6</f>
        <v>53.3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83.11</v>
      </c>
      <c r="J10" s="47"/>
      <c r="K10" s="47"/>
      <c r="L10" s="47"/>
      <c r="M10" s="47"/>
      <c r="N10" s="47"/>
      <c r="O10" s="81"/>
      <c r="P10" s="48">
        <f>データ!$P$6</f>
        <v>78.739999999999995</v>
      </c>
      <c r="Q10" s="48"/>
      <c r="R10" s="48"/>
      <c r="S10" s="48"/>
      <c r="T10" s="48"/>
      <c r="U10" s="48"/>
      <c r="V10" s="48"/>
      <c r="W10" s="45">
        <f>データ!$Q$6</f>
        <v>1870</v>
      </c>
      <c r="X10" s="45"/>
      <c r="Y10" s="45"/>
      <c r="Z10" s="45"/>
      <c r="AA10" s="45"/>
      <c r="AB10" s="45"/>
      <c r="AC10" s="45"/>
      <c r="AD10" s="2"/>
      <c r="AE10" s="2"/>
      <c r="AF10" s="2"/>
      <c r="AG10" s="2"/>
      <c r="AH10" s="2"/>
      <c r="AI10" s="2"/>
      <c r="AJ10" s="2"/>
      <c r="AK10" s="2"/>
      <c r="AL10" s="45">
        <f>データ!$U$6</f>
        <v>31006</v>
      </c>
      <c r="AM10" s="45"/>
      <c r="AN10" s="45"/>
      <c r="AO10" s="45"/>
      <c r="AP10" s="45"/>
      <c r="AQ10" s="45"/>
      <c r="AR10" s="45"/>
      <c r="AS10" s="45"/>
      <c r="AT10" s="46">
        <f>データ!$V$6</f>
        <v>49.67</v>
      </c>
      <c r="AU10" s="47"/>
      <c r="AV10" s="47"/>
      <c r="AW10" s="47"/>
      <c r="AX10" s="47"/>
      <c r="AY10" s="47"/>
      <c r="AZ10" s="47"/>
      <c r="BA10" s="47"/>
      <c r="BB10" s="48">
        <f>データ!$W$6</f>
        <v>624.24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j2z6CuEFnrz0REh9o2UfCfxkWp8q8nt2hwaqlaarJxmGZkHnIPNadromqzGHtPUPrC2woSZ3Nqa/pBuBDHTIg==" saltValue="zRjdxij8OGjrFYgBikn7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152161</v>
      </c>
      <c r="D6" s="20">
        <f t="shared" si="3"/>
        <v>46</v>
      </c>
      <c r="E6" s="20">
        <f t="shared" si="3"/>
        <v>1</v>
      </c>
      <c r="F6" s="20">
        <f t="shared" si="3"/>
        <v>0</v>
      </c>
      <c r="G6" s="20">
        <f t="shared" si="3"/>
        <v>1</v>
      </c>
      <c r="H6" s="20" t="str">
        <f t="shared" si="3"/>
        <v>新潟県　糸魚川市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83.11</v>
      </c>
      <c r="P6" s="21">
        <f t="shared" si="3"/>
        <v>78.739999999999995</v>
      </c>
      <c r="Q6" s="21">
        <f t="shared" si="3"/>
        <v>1870</v>
      </c>
      <c r="R6" s="21">
        <f t="shared" si="3"/>
        <v>39772</v>
      </c>
      <c r="S6" s="21">
        <f t="shared" si="3"/>
        <v>746.24</v>
      </c>
      <c r="T6" s="21">
        <f t="shared" si="3"/>
        <v>53.3</v>
      </c>
      <c r="U6" s="21">
        <f t="shared" si="3"/>
        <v>31006</v>
      </c>
      <c r="V6" s="21">
        <f t="shared" si="3"/>
        <v>49.67</v>
      </c>
      <c r="W6" s="21">
        <f t="shared" si="3"/>
        <v>624.24</v>
      </c>
      <c r="X6" s="22">
        <f>IF(X7="",NA(),X7)</f>
        <v>106.81</v>
      </c>
      <c r="Y6" s="22">
        <f t="shared" ref="Y6:AG6" si="4">IF(Y7="",NA(),Y7)</f>
        <v>104.01</v>
      </c>
      <c r="Z6" s="22">
        <f t="shared" si="4"/>
        <v>110.13</v>
      </c>
      <c r="AA6" s="22">
        <f t="shared" si="4"/>
        <v>105.21</v>
      </c>
      <c r="AB6" s="22">
        <f t="shared" si="4"/>
        <v>103.96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316.89999999999998</v>
      </c>
      <c r="AU6" s="22">
        <f t="shared" ref="AU6:BC6" si="6">IF(AU7="",NA(),AU7)</f>
        <v>295.05</v>
      </c>
      <c r="AV6" s="22">
        <f t="shared" si="6"/>
        <v>360.82</v>
      </c>
      <c r="AW6" s="22">
        <f t="shared" si="6"/>
        <v>290.22000000000003</v>
      </c>
      <c r="AX6" s="22">
        <f t="shared" si="6"/>
        <v>310.82</v>
      </c>
      <c r="AY6" s="22">
        <f t="shared" si="6"/>
        <v>366.03</v>
      </c>
      <c r="AZ6" s="22">
        <f t="shared" si="6"/>
        <v>365.18</v>
      </c>
      <c r="BA6" s="22">
        <f t="shared" si="6"/>
        <v>327.77</v>
      </c>
      <c r="BB6" s="22">
        <f t="shared" si="6"/>
        <v>338.02</v>
      </c>
      <c r="BC6" s="22">
        <f t="shared" si="6"/>
        <v>345.94</v>
      </c>
      <c r="BD6" s="21" t="str">
        <f>IF(BD7="","",IF(BD7="-","【-】","【"&amp;SUBSTITUTE(TEXT(BD7,"#,##0.00"),"-","△")&amp;"】"))</f>
        <v>【252.29】</v>
      </c>
      <c r="BE6" s="22">
        <f>IF(BE7="",NA(),BE7)</f>
        <v>273.45</v>
      </c>
      <c r="BF6" s="22">
        <f t="shared" ref="BF6:BN6" si="7">IF(BF7="",NA(),BF7)</f>
        <v>269.17</v>
      </c>
      <c r="BG6" s="22">
        <f t="shared" si="7"/>
        <v>261.2</v>
      </c>
      <c r="BH6" s="22">
        <f t="shared" si="7"/>
        <v>261.08</v>
      </c>
      <c r="BI6" s="22">
        <f t="shared" si="7"/>
        <v>278.74</v>
      </c>
      <c r="BJ6" s="22">
        <f t="shared" si="7"/>
        <v>370.12</v>
      </c>
      <c r="BK6" s="22">
        <f t="shared" si="7"/>
        <v>371.65</v>
      </c>
      <c r="BL6" s="22">
        <f t="shared" si="7"/>
        <v>397.1</v>
      </c>
      <c r="BM6" s="22">
        <f t="shared" si="7"/>
        <v>379.91</v>
      </c>
      <c r="BN6" s="22">
        <f t="shared" si="7"/>
        <v>386.61</v>
      </c>
      <c r="BO6" s="21" t="str">
        <f>IF(BO7="","",IF(BO7="-","【-】","【"&amp;SUBSTITUTE(TEXT(BO7,"#,##0.00"),"-","△")&amp;"】"))</f>
        <v>【268.07】</v>
      </c>
      <c r="BP6" s="22">
        <f>IF(BP7="",NA(),BP7)</f>
        <v>105.5</v>
      </c>
      <c r="BQ6" s="22">
        <f t="shared" ref="BQ6:BY6" si="8">IF(BQ7="",NA(),BQ7)</f>
        <v>102.32</v>
      </c>
      <c r="BR6" s="22">
        <f t="shared" si="8"/>
        <v>109.67</v>
      </c>
      <c r="BS6" s="22">
        <f t="shared" si="8"/>
        <v>104.53</v>
      </c>
      <c r="BT6" s="22">
        <f t="shared" si="8"/>
        <v>94.04</v>
      </c>
      <c r="BU6" s="22">
        <f t="shared" si="8"/>
        <v>100.42</v>
      </c>
      <c r="BV6" s="22">
        <f t="shared" si="8"/>
        <v>98.77</v>
      </c>
      <c r="BW6" s="22">
        <f t="shared" si="8"/>
        <v>95.79</v>
      </c>
      <c r="BX6" s="22">
        <f t="shared" si="8"/>
        <v>98.3</v>
      </c>
      <c r="BY6" s="22">
        <f t="shared" si="8"/>
        <v>93.82</v>
      </c>
      <c r="BZ6" s="21" t="str">
        <f>IF(BZ7="","",IF(BZ7="-","【-】","【"&amp;SUBSTITUTE(TEXT(BZ7,"#,##0.00"),"-","△")&amp;"】"))</f>
        <v>【97.47】</v>
      </c>
      <c r="CA6" s="22">
        <f>IF(CA7="",NA(),CA7)</f>
        <v>106.63</v>
      </c>
      <c r="CB6" s="22">
        <f t="shared" ref="CB6:CJ6" si="9">IF(CB7="",NA(),CB7)</f>
        <v>110.88</v>
      </c>
      <c r="CC6" s="22">
        <f t="shared" si="9"/>
        <v>102.7</v>
      </c>
      <c r="CD6" s="22">
        <f t="shared" si="9"/>
        <v>109.17</v>
      </c>
      <c r="CE6" s="22">
        <f t="shared" si="9"/>
        <v>113.81</v>
      </c>
      <c r="CF6" s="22">
        <f t="shared" si="9"/>
        <v>171.67</v>
      </c>
      <c r="CG6" s="22">
        <f t="shared" si="9"/>
        <v>173.67</v>
      </c>
      <c r="CH6" s="22">
        <f t="shared" si="9"/>
        <v>171.13</v>
      </c>
      <c r="CI6" s="22">
        <f t="shared" si="9"/>
        <v>173.7</v>
      </c>
      <c r="CJ6" s="22">
        <f t="shared" si="9"/>
        <v>178.94</v>
      </c>
      <c r="CK6" s="21" t="str">
        <f>IF(CK7="","",IF(CK7="-","【-】","【"&amp;SUBSTITUTE(TEXT(CK7,"#,##0.00"),"-","△")&amp;"】"))</f>
        <v>【174.75】</v>
      </c>
      <c r="CL6" s="22">
        <f>IF(CL7="",NA(),CL7)</f>
        <v>29.43</v>
      </c>
      <c r="CM6" s="22">
        <f t="shared" ref="CM6:CU6" si="10">IF(CM7="",NA(),CM7)</f>
        <v>28.66</v>
      </c>
      <c r="CN6" s="22">
        <f t="shared" si="10"/>
        <v>29.16</v>
      </c>
      <c r="CO6" s="22">
        <f t="shared" si="10"/>
        <v>28.19</v>
      </c>
      <c r="CP6" s="22">
        <f t="shared" si="10"/>
        <v>27.65</v>
      </c>
      <c r="CQ6" s="22">
        <f t="shared" si="10"/>
        <v>59.74</v>
      </c>
      <c r="CR6" s="22">
        <f t="shared" si="10"/>
        <v>59.67</v>
      </c>
      <c r="CS6" s="22">
        <f t="shared" si="10"/>
        <v>60.12</v>
      </c>
      <c r="CT6" s="22">
        <f t="shared" si="10"/>
        <v>60.34</v>
      </c>
      <c r="CU6" s="22">
        <f t="shared" si="10"/>
        <v>59.54</v>
      </c>
      <c r="CV6" s="21" t="str">
        <f>IF(CV7="","",IF(CV7="-","【-】","【"&amp;SUBSTITUTE(TEXT(CV7,"#,##0.00"),"-","△")&amp;"】"))</f>
        <v>【59.97】</v>
      </c>
      <c r="CW6" s="22">
        <f>IF(CW7="",NA(),CW7)</f>
        <v>91.23</v>
      </c>
      <c r="CX6" s="22">
        <f t="shared" ref="CX6:DF6" si="11">IF(CX7="",NA(),CX7)</f>
        <v>90.88</v>
      </c>
      <c r="CY6" s="22">
        <f t="shared" si="11"/>
        <v>90.79</v>
      </c>
      <c r="CZ6" s="22">
        <f t="shared" si="11"/>
        <v>90.66</v>
      </c>
      <c r="DA6" s="22">
        <f t="shared" si="11"/>
        <v>90.27</v>
      </c>
      <c r="DB6" s="22">
        <f t="shared" si="11"/>
        <v>84.8</v>
      </c>
      <c r="DC6" s="22">
        <f t="shared" si="11"/>
        <v>84.6</v>
      </c>
      <c r="DD6" s="22">
        <f t="shared" si="11"/>
        <v>84.24</v>
      </c>
      <c r="DE6" s="22">
        <f t="shared" si="11"/>
        <v>84.19</v>
      </c>
      <c r="DF6" s="22">
        <f t="shared" si="11"/>
        <v>83.93</v>
      </c>
      <c r="DG6" s="21" t="str">
        <f>IF(DG7="","",IF(DG7="-","【-】","【"&amp;SUBSTITUTE(TEXT(DG7,"#,##0.00"),"-","△")&amp;"】"))</f>
        <v>【89.76】</v>
      </c>
      <c r="DH6" s="22">
        <f>IF(DH7="",NA(),DH7)</f>
        <v>44.05</v>
      </c>
      <c r="DI6" s="22">
        <f t="shared" ref="DI6:DQ6" si="12">IF(DI7="",NA(),DI7)</f>
        <v>45.45</v>
      </c>
      <c r="DJ6" s="22">
        <f t="shared" si="12"/>
        <v>47.02</v>
      </c>
      <c r="DK6" s="22">
        <f t="shared" si="12"/>
        <v>48.27</v>
      </c>
      <c r="DL6" s="22">
        <f t="shared" si="12"/>
        <v>49.52</v>
      </c>
      <c r="DM6" s="22">
        <f t="shared" si="12"/>
        <v>47.66</v>
      </c>
      <c r="DN6" s="22">
        <f t="shared" si="12"/>
        <v>48.17</v>
      </c>
      <c r="DO6" s="22">
        <f t="shared" si="12"/>
        <v>48.83</v>
      </c>
      <c r="DP6" s="22">
        <f t="shared" si="12"/>
        <v>49.96</v>
      </c>
      <c r="DQ6" s="22">
        <f t="shared" si="12"/>
        <v>50.82</v>
      </c>
      <c r="DR6" s="21" t="str">
        <f>IF(DR7="","",IF(DR7="-","【-】","【"&amp;SUBSTITUTE(TEXT(DR7,"#,##0.00"),"-","△")&amp;"】"))</f>
        <v>【51.51】</v>
      </c>
      <c r="DS6" s="22">
        <f>IF(DS7="",NA(),DS7)</f>
        <v>3.06</v>
      </c>
      <c r="DT6" s="22">
        <f t="shared" ref="DT6:EB6" si="13">IF(DT7="",NA(),DT7)</f>
        <v>3.29</v>
      </c>
      <c r="DU6" s="22">
        <f t="shared" si="13"/>
        <v>2.83</v>
      </c>
      <c r="DV6" s="22">
        <f t="shared" si="13"/>
        <v>2.88</v>
      </c>
      <c r="DW6" s="22">
        <f t="shared" si="13"/>
        <v>3.23</v>
      </c>
      <c r="DX6" s="22">
        <f t="shared" si="13"/>
        <v>15.1</v>
      </c>
      <c r="DY6" s="22">
        <f t="shared" si="13"/>
        <v>17.12</v>
      </c>
      <c r="DZ6" s="22">
        <f t="shared" si="13"/>
        <v>18.18</v>
      </c>
      <c r="EA6" s="22">
        <f t="shared" si="13"/>
        <v>19.32</v>
      </c>
      <c r="EB6" s="22">
        <f t="shared" si="13"/>
        <v>21.16</v>
      </c>
      <c r="EC6" s="21" t="str">
        <f>IF(EC7="","",IF(EC7="-","【-】","【"&amp;SUBSTITUTE(TEXT(EC7,"#,##0.00"),"-","△")&amp;"】"))</f>
        <v>【23.75】</v>
      </c>
      <c r="ED6" s="22">
        <f>IF(ED7="",NA(),ED7)</f>
        <v>0.71</v>
      </c>
      <c r="EE6" s="22">
        <f t="shared" ref="EE6:EM6" si="14">IF(EE7="",NA(),EE7)</f>
        <v>1.1100000000000001</v>
      </c>
      <c r="EF6" s="22">
        <f t="shared" si="14"/>
        <v>0.91</v>
      </c>
      <c r="EG6" s="22">
        <f t="shared" si="14"/>
        <v>0.99</v>
      </c>
      <c r="EH6" s="22">
        <f t="shared" si="14"/>
        <v>0.93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152161</v>
      </c>
      <c r="D7" s="24">
        <v>46</v>
      </c>
      <c r="E7" s="24">
        <v>1</v>
      </c>
      <c r="F7" s="24">
        <v>0</v>
      </c>
      <c r="G7" s="24">
        <v>1</v>
      </c>
      <c r="H7" s="24" t="s">
        <v>93</v>
      </c>
      <c r="I7" s="24" t="s">
        <v>94</v>
      </c>
      <c r="J7" s="24" t="s">
        <v>95</v>
      </c>
      <c r="K7" s="24" t="s">
        <v>96</v>
      </c>
      <c r="L7" s="24" t="s">
        <v>97</v>
      </c>
      <c r="M7" s="24" t="s">
        <v>98</v>
      </c>
      <c r="N7" s="25" t="s">
        <v>99</v>
      </c>
      <c r="O7" s="25">
        <v>83.11</v>
      </c>
      <c r="P7" s="25">
        <v>78.739999999999995</v>
      </c>
      <c r="Q7" s="25">
        <v>1870</v>
      </c>
      <c r="R7" s="25">
        <v>39772</v>
      </c>
      <c r="S7" s="25">
        <v>746.24</v>
      </c>
      <c r="T7" s="25">
        <v>53.3</v>
      </c>
      <c r="U7" s="25">
        <v>31006</v>
      </c>
      <c r="V7" s="25">
        <v>49.67</v>
      </c>
      <c r="W7" s="25">
        <v>624.24</v>
      </c>
      <c r="X7" s="25">
        <v>106.81</v>
      </c>
      <c r="Y7" s="25">
        <v>104.01</v>
      </c>
      <c r="Z7" s="25">
        <v>110.13</v>
      </c>
      <c r="AA7" s="25">
        <v>105.21</v>
      </c>
      <c r="AB7" s="25">
        <v>103.96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316.89999999999998</v>
      </c>
      <c r="AU7" s="25">
        <v>295.05</v>
      </c>
      <c r="AV7" s="25">
        <v>360.82</v>
      </c>
      <c r="AW7" s="25">
        <v>290.22000000000003</v>
      </c>
      <c r="AX7" s="25">
        <v>310.82</v>
      </c>
      <c r="AY7" s="25">
        <v>366.03</v>
      </c>
      <c r="AZ7" s="25">
        <v>365.18</v>
      </c>
      <c r="BA7" s="25">
        <v>327.77</v>
      </c>
      <c r="BB7" s="25">
        <v>338.02</v>
      </c>
      <c r="BC7" s="25">
        <v>345.94</v>
      </c>
      <c r="BD7" s="25">
        <v>252.29</v>
      </c>
      <c r="BE7" s="25">
        <v>273.45</v>
      </c>
      <c r="BF7" s="25">
        <v>269.17</v>
      </c>
      <c r="BG7" s="25">
        <v>261.2</v>
      </c>
      <c r="BH7" s="25">
        <v>261.08</v>
      </c>
      <c r="BI7" s="25">
        <v>278.74</v>
      </c>
      <c r="BJ7" s="25">
        <v>370.12</v>
      </c>
      <c r="BK7" s="25">
        <v>371.65</v>
      </c>
      <c r="BL7" s="25">
        <v>397.1</v>
      </c>
      <c r="BM7" s="25">
        <v>379.91</v>
      </c>
      <c r="BN7" s="25">
        <v>386.61</v>
      </c>
      <c r="BO7" s="25">
        <v>268.07</v>
      </c>
      <c r="BP7" s="25">
        <v>105.5</v>
      </c>
      <c r="BQ7" s="25">
        <v>102.32</v>
      </c>
      <c r="BR7" s="25">
        <v>109.67</v>
      </c>
      <c r="BS7" s="25">
        <v>104.53</v>
      </c>
      <c r="BT7" s="25">
        <v>94.04</v>
      </c>
      <c r="BU7" s="25">
        <v>100.42</v>
      </c>
      <c r="BV7" s="25">
        <v>98.77</v>
      </c>
      <c r="BW7" s="25">
        <v>95.79</v>
      </c>
      <c r="BX7" s="25">
        <v>98.3</v>
      </c>
      <c r="BY7" s="25">
        <v>93.82</v>
      </c>
      <c r="BZ7" s="25">
        <v>97.47</v>
      </c>
      <c r="CA7" s="25">
        <v>106.63</v>
      </c>
      <c r="CB7" s="25">
        <v>110.88</v>
      </c>
      <c r="CC7" s="25">
        <v>102.7</v>
      </c>
      <c r="CD7" s="25">
        <v>109.17</v>
      </c>
      <c r="CE7" s="25">
        <v>113.81</v>
      </c>
      <c r="CF7" s="25">
        <v>171.67</v>
      </c>
      <c r="CG7" s="25">
        <v>173.67</v>
      </c>
      <c r="CH7" s="25">
        <v>171.13</v>
      </c>
      <c r="CI7" s="25">
        <v>173.7</v>
      </c>
      <c r="CJ7" s="25">
        <v>178.94</v>
      </c>
      <c r="CK7" s="25">
        <v>174.75</v>
      </c>
      <c r="CL7" s="25">
        <v>29.43</v>
      </c>
      <c r="CM7" s="25">
        <v>28.66</v>
      </c>
      <c r="CN7" s="25">
        <v>29.16</v>
      </c>
      <c r="CO7" s="25">
        <v>28.19</v>
      </c>
      <c r="CP7" s="25">
        <v>27.65</v>
      </c>
      <c r="CQ7" s="25">
        <v>59.74</v>
      </c>
      <c r="CR7" s="25">
        <v>59.67</v>
      </c>
      <c r="CS7" s="25">
        <v>60.12</v>
      </c>
      <c r="CT7" s="25">
        <v>60.34</v>
      </c>
      <c r="CU7" s="25">
        <v>59.54</v>
      </c>
      <c r="CV7" s="25">
        <v>59.97</v>
      </c>
      <c r="CW7" s="25">
        <v>91.23</v>
      </c>
      <c r="CX7" s="25">
        <v>90.88</v>
      </c>
      <c r="CY7" s="25">
        <v>90.79</v>
      </c>
      <c r="CZ7" s="25">
        <v>90.66</v>
      </c>
      <c r="DA7" s="25">
        <v>90.27</v>
      </c>
      <c r="DB7" s="25">
        <v>84.8</v>
      </c>
      <c r="DC7" s="25">
        <v>84.6</v>
      </c>
      <c r="DD7" s="25">
        <v>84.24</v>
      </c>
      <c r="DE7" s="25">
        <v>84.19</v>
      </c>
      <c r="DF7" s="25">
        <v>83.93</v>
      </c>
      <c r="DG7" s="25">
        <v>89.76</v>
      </c>
      <c r="DH7" s="25">
        <v>44.05</v>
      </c>
      <c r="DI7" s="25">
        <v>45.45</v>
      </c>
      <c r="DJ7" s="25">
        <v>47.02</v>
      </c>
      <c r="DK7" s="25">
        <v>48.27</v>
      </c>
      <c r="DL7" s="25">
        <v>49.52</v>
      </c>
      <c r="DM7" s="25">
        <v>47.66</v>
      </c>
      <c r="DN7" s="25">
        <v>48.17</v>
      </c>
      <c r="DO7" s="25">
        <v>48.83</v>
      </c>
      <c r="DP7" s="25">
        <v>49.96</v>
      </c>
      <c r="DQ7" s="25">
        <v>50.82</v>
      </c>
      <c r="DR7" s="25">
        <v>51.51</v>
      </c>
      <c r="DS7" s="25">
        <v>3.06</v>
      </c>
      <c r="DT7" s="25">
        <v>3.29</v>
      </c>
      <c r="DU7" s="25">
        <v>2.83</v>
      </c>
      <c r="DV7" s="25">
        <v>2.88</v>
      </c>
      <c r="DW7" s="25">
        <v>3.23</v>
      </c>
      <c r="DX7" s="25">
        <v>15.1</v>
      </c>
      <c r="DY7" s="25">
        <v>17.12</v>
      </c>
      <c r="DZ7" s="25">
        <v>18.18</v>
      </c>
      <c r="EA7" s="25">
        <v>19.32</v>
      </c>
      <c r="EB7" s="25">
        <v>21.16</v>
      </c>
      <c r="EC7" s="25">
        <v>23.75</v>
      </c>
      <c r="ED7" s="25">
        <v>0.71</v>
      </c>
      <c r="EE7" s="25">
        <v>1.1100000000000001</v>
      </c>
      <c r="EF7" s="25">
        <v>0.91</v>
      </c>
      <c r="EG7" s="25">
        <v>0.99</v>
      </c>
      <c r="EH7" s="25">
        <v>0.93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