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8" windowWidth="15600" windowHeight="10560" tabRatio="820" activeTab="8"/>
  </bookViews>
  <sheets>
    <sheet name="2訪問型(現行相当)" sheetId="1" r:id="rId1"/>
    <sheet name="3訪問型(基準緩和）" sheetId="2" r:id="rId2"/>
    <sheet name="４訪問型（基準緩和型委託）" sheetId="3" r:id="rId3"/>
    <sheet name="５訪問型(訪問機能訓練) " sheetId="4" r:id="rId4"/>
    <sheet name="６通所型(現行相当）" sheetId="5" r:id="rId5"/>
    <sheet name="７通所型(基準緩和）" sheetId="6" r:id="rId6"/>
    <sheet name="８通所型(基準緩和型委託）" sheetId="7" state="hidden" r:id="rId7"/>
    <sheet name="９通所型(短期集中通所リハ）" sheetId="8" r:id="rId8"/>
    <sheet name="10介護予防ケアマネジメント" sheetId="9" r:id="rId9"/>
    <sheet name="Sheet1" sheetId="10" r:id="rId10"/>
  </sheets>
  <definedNames>
    <definedName name="_xlnm.Print_Area" localSheetId="8">'10介護予防ケアマネジメント'!$A$1:$K$8</definedName>
    <definedName name="_xlnm.Print_Area" localSheetId="0">'2訪問型(現行相当)'!$A$1:$K$41</definedName>
    <definedName name="_xlnm.Print_Area" localSheetId="1">'3訪問型(基準緩和）'!$A$1:$K$369</definedName>
    <definedName name="_xlnm.Print_Area" localSheetId="2">'４訪問型（基準緩和型委託）'!$A$1:$I$4</definedName>
    <definedName name="_xlnm.Print_Area" localSheetId="3">'５訪問型(訪問機能訓練) '!$A$1:$I$4</definedName>
    <definedName name="_xlnm.Print_Area" localSheetId="4">'６通所型(現行相当）'!$A$1:$K$87</definedName>
    <definedName name="_xlnm.Print_Area" localSheetId="5">'７通所型(基準緩和）'!$A$1:$L$681</definedName>
    <definedName name="_xlnm.Print_Area" localSheetId="6">'８通所型(基準緩和型委託）'!$A$1:$K$4</definedName>
    <definedName name="_xlnm.Print_Area" localSheetId="7">'９通所型(短期集中通所リハ）'!$A$1:$K$4</definedName>
  </definedNames>
  <calcPr fullCalcOnLoad="1"/>
</workbook>
</file>

<file path=xl/sharedStrings.xml><?xml version="1.0" encoding="utf-8"?>
<sst xmlns="http://schemas.openxmlformats.org/spreadsheetml/2006/main" count="5691" uniqueCount="1964">
  <si>
    <t>種類</t>
  </si>
  <si>
    <t>項目</t>
  </si>
  <si>
    <t>サービスコード</t>
  </si>
  <si>
    <t>サービス内容略称</t>
  </si>
  <si>
    <t>算定項目</t>
  </si>
  <si>
    <t>訪問型サービス処遇改善加算Ⅲ</t>
  </si>
  <si>
    <t>訪問型サービス処遇改善加算Ⅳ</t>
  </si>
  <si>
    <t>中山間地域等における小規模事業所加算</t>
  </si>
  <si>
    <t>特別地域加算</t>
  </si>
  <si>
    <t>チ 初回加算</t>
  </si>
  <si>
    <t>リ 生活機能向上連携加算</t>
  </si>
  <si>
    <t>ヌ 介護職員処遇改善加算</t>
  </si>
  <si>
    <t>合成単位数</t>
  </si>
  <si>
    <t>算定単位</t>
  </si>
  <si>
    <t>１月につき</t>
  </si>
  <si>
    <t>１日につき</t>
  </si>
  <si>
    <t>１回につき</t>
  </si>
  <si>
    <t>１月につき</t>
  </si>
  <si>
    <t>１日につき</t>
  </si>
  <si>
    <t>１回につき</t>
  </si>
  <si>
    <t>所定単位数の15％加算</t>
  </si>
  <si>
    <t>所定単位数の10％加算</t>
  </si>
  <si>
    <t>所定単位数の5％加算</t>
  </si>
  <si>
    <t>200単位加算</t>
  </si>
  <si>
    <t>看護・介護職員が欠員の場合</t>
  </si>
  <si>
    <t>定員超過の場合
×70％</t>
  </si>
  <si>
    <t>看護・介護職員が欠員の場合
×70％</t>
  </si>
  <si>
    <t>中山間地域等に居住する者へのサービス提供加算</t>
  </si>
  <si>
    <t>ホ　口腔機能向上加算</t>
  </si>
  <si>
    <t>ヘ　選択的サービス複数実施加算</t>
  </si>
  <si>
    <t>(2) サービス提供体制強化加算（Ⅰ）ロ</t>
  </si>
  <si>
    <t>(1) サービス提供体制強化加算（Ⅰ）イ</t>
  </si>
  <si>
    <t>(3) サービス提供体制強化加算（Ⅱ）</t>
  </si>
  <si>
    <t>72単位</t>
  </si>
  <si>
    <t>144単位</t>
  </si>
  <si>
    <t>48単位</t>
  </si>
  <si>
    <t>96単位</t>
  </si>
  <si>
    <t>24単位</t>
  </si>
  <si>
    <t>リ 介護職員処遇改善加算</t>
  </si>
  <si>
    <t>480単位加算</t>
  </si>
  <si>
    <t>700単位加算</t>
  </si>
  <si>
    <t>120単位加算</t>
  </si>
  <si>
    <t>100単位加算</t>
  </si>
  <si>
    <t>若年性認知症利用者受入加算　　　　　　　　　　　　　　　　　　　　　　　　　　　　</t>
  </si>
  <si>
    <t>240単位加算</t>
  </si>
  <si>
    <t>376単位減算</t>
  </si>
  <si>
    <t>752単位減算</t>
  </si>
  <si>
    <t>225単位加算</t>
  </si>
  <si>
    <t>150単位加算</t>
  </si>
  <si>
    <t>A2</t>
  </si>
  <si>
    <t>Ａ6</t>
  </si>
  <si>
    <t>定員超過の場合</t>
  </si>
  <si>
    <t>イ　通所型サービス費
（独自）</t>
  </si>
  <si>
    <t>事業所と同一建物に居住する者又は同一建物から利用する者に通所型サービス（独自）を行う場合</t>
  </si>
  <si>
    <t>訪問型独自サービスⅠ</t>
  </si>
  <si>
    <t>訪問型独自サービスⅠ・同一</t>
  </si>
  <si>
    <t>訪問型独自サービスⅠ日割</t>
  </si>
  <si>
    <t>訪問型独自サービスⅠ日割・同一</t>
  </si>
  <si>
    <t>訪問型独自サービスⅡ</t>
  </si>
  <si>
    <t>訪問型独自サービスⅡ・同一</t>
  </si>
  <si>
    <t>訪問型独自サービスⅡ日割</t>
  </si>
  <si>
    <t>訪問型独自サービスⅡ日割・同一</t>
  </si>
  <si>
    <t>訪問型独自サービスⅢ</t>
  </si>
  <si>
    <t>訪問型独自サービスⅢ・同一</t>
  </si>
  <si>
    <t>訪問型独自サービスⅢ日割</t>
  </si>
  <si>
    <t>訪問型独自サービスⅢ日割・同一</t>
  </si>
  <si>
    <t>訪問型独自サービスⅣ</t>
  </si>
  <si>
    <t>訪問型独自サービスⅣ・同一</t>
  </si>
  <si>
    <t>訪問型独自サービスⅤ</t>
  </si>
  <si>
    <t>訪問型独自サービスⅤ・同一</t>
  </si>
  <si>
    <t>訪問型独自サービスⅥ</t>
  </si>
  <si>
    <t>訪問型独自サービスⅥ・同一</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</si>
  <si>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</si>
  <si>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</si>
  <si>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</si>
  <si>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</si>
  <si>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</si>
  <si>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</si>
  <si>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</si>
  <si>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訪問型独自サービス中山間地域等加算日割</t>
  </si>
  <si>
    <t>訪問型独自サービス中山間地域等加算回数</t>
  </si>
  <si>
    <t>訪問型独自サービス初回加算</t>
  </si>
  <si>
    <t>通所型独自サービス１</t>
  </si>
  <si>
    <t>通所型独自サービス１日割</t>
  </si>
  <si>
    <t>通所型独自サービス２</t>
  </si>
  <si>
    <t>通所型独自サービス２日割</t>
  </si>
  <si>
    <t>通所型独自サービス１回数</t>
  </si>
  <si>
    <t>通所型独自サービス２回数</t>
  </si>
  <si>
    <t>通所型独自サービス中山間地域等提供加算</t>
  </si>
  <si>
    <t>通所型独自サービス中山間地域等加算日割</t>
  </si>
  <si>
    <t>通所型独自サービス中山間地域等加算回数</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</si>
  <si>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</si>
  <si>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</si>
  <si>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</si>
  <si>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</si>
  <si>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</si>
  <si>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</si>
  <si>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</si>
  <si>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</si>
  <si>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通所型独自複数サービス実施加算Ⅰ2</t>
  </si>
  <si>
    <t>通所型独自複数サービス実施加算Ⅰ3</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</si>
  <si>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</si>
  <si>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</si>
  <si>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</si>
  <si>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</si>
  <si>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</si>
  <si>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</si>
  <si>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</si>
  <si>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</si>
  <si>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</si>
  <si>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</si>
  <si>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</si>
  <si>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</si>
  <si>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</si>
  <si>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</si>
  <si>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</si>
  <si>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通所型独自サービス１回数・定超</t>
  </si>
  <si>
    <t>通所型独自サービス２回数・定超</t>
  </si>
  <si>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</si>
  <si>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</si>
  <si>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</si>
  <si>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</si>
  <si>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</si>
  <si>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</si>
  <si>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ト　事業所評価加算</t>
  </si>
  <si>
    <t>111単位</t>
  </si>
  <si>
    <t>A２　訪問型サービス（独自）サービスコード表（現行相当：平成27年4月1日以降に介護予防訪問介護の指定を受けた事業所）</t>
  </si>
  <si>
    <t>A4</t>
  </si>
  <si>
    <t>訪問機能訓練</t>
  </si>
  <si>
    <t>事業対象者・要支援１・要支援２</t>
  </si>
  <si>
    <t>Ａ8</t>
  </si>
  <si>
    <t>短期集中通所リハビリテーション事業</t>
  </si>
  <si>
    <t>A４　訪問型サービス（独自）サービスコード表（訪問機能訓練）</t>
  </si>
  <si>
    <t>A６　通所型サービス（独自）サービスコード表（現行相当：全ての通所介護事業所）</t>
  </si>
  <si>
    <t>A6</t>
  </si>
  <si>
    <t>１月につき</t>
  </si>
  <si>
    <t>１日につき</t>
  </si>
  <si>
    <t>Ａ6</t>
  </si>
  <si>
    <t>48単位</t>
  </si>
  <si>
    <t>24単位</t>
  </si>
  <si>
    <t>1月につき</t>
  </si>
  <si>
    <t>1日につき</t>
  </si>
  <si>
    <t>訪問型サービス処遇改善加算Ⅰ</t>
  </si>
  <si>
    <t>(1)介護職員処遇改善加算（Ⅰ） 所定単位数の137/1000 加算</t>
  </si>
  <si>
    <t>(2)介護職員処遇改善加算（Ⅱ） 所定単位数の100/1000 加算</t>
  </si>
  <si>
    <t>(3)介護職員処遇改善加算（Ⅲ） 所定単位数の55/1000 加算</t>
  </si>
  <si>
    <t>(5)介護職員処遇改善加算（Ⅴ） (3)で算定した単位数の　80％加算</t>
  </si>
  <si>
    <t>A2</t>
  </si>
  <si>
    <t>A2</t>
  </si>
  <si>
    <t>訪問型サービス処遇改善加算Ⅱ</t>
  </si>
  <si>
    <t>訪問型サービス処遇改善加算Ⅴ</t>
  </si>
  <si>
    <t>訪問型緩和委託サービス</t>
  </si>
  <si>
    <t>事業対象者・要支援１・要支援２</t>
  </si>
  <si>
    <t>(1)介護職員処遇改善加算（Ⅰ） 　　　所定単位数の59/1000 加算</t>
  </si>
  <si>
    <t>(2)介護職員処遇改善加算（Ⅱ） 　　　所定単位数の43/1000 加算</t>
  </si>
  <si>
    <t>(3)介護職員処遇改善加算（Ⅲ） 　　　所定単位数の23/1000 加算</t>
  </si>
  <si>
    <t>(4)介護職員処遇改善加算（Ⅳ） 　　(３)で算定した単位数の　90％加算</t>
  </si>
  <si>
    <t>(5)介護職員処遇改善加算（Ⅴ）　　 (３)で算定した単位数の　80％加算</t>
  </si>
  <si>
    <t>通所型独自サービス処遇改善加算Ⅱ</t>
  </si>
  <si>
    <t>通所型独自サービス処遇改善加算Ⅴ</t>
  </si>
  <si>
    <t>Ａ7</t>
  </si>
  <si>
    <t>通所型緩和委託サービス</t>
  </si>
  <si>
    <t>AF　介護予防ケアマネジメント</t>
  </si>
  <si>
    <t>介護予防ケアマネジメントA</t>
  </si>
  <si>
    <t>AF</t>
  </si>
  <si>
    <t>介護予防ケアマネジメントB</t>
  </si>
  <si>
    <t>1月につき</t>
  </si>
  <si>
    <t>介護予防ケアマネジメントC</t>
  </si>
  <si>
    <t>介護予防ケア初回加算</t>
  </si>
  <si>
    <t>1回につき</t>
  </si>
  <si>
    <t>アセスメント連携加算</t>
  </si>
  <si>
    <t>A3</t>
  </si>
  <si>
    <t>通所型独自サービス／２２</t>
  </si>
  <si>
    <t>通所型独自サービス／２２日割</t>
  </si>
  <si>
    <t>通所型独自サービス／２２回数</t>
  </si>
  <si>
    <t>通所型独自サービス同一建物減算／２２</t>
  </si>
  <si>
    <t>通所型独自サービス提供体制加算Ⅰ／212</t>
  </si>
  <si>
    <t>通所型独自サービス提供体制加算Ⅰ／222</t>
  </si>
  <si>
    <t>通所型独自サービス提供体制加算Ⅱ／22</t>
  </si>
  <si>
    <t>通所型独自サービス／２２・定超</t>
  </si>
  <si>
    <t>通所型独自サービス／２２日割・定超</t>
  </si>
  <si>
    <t>通所型独自サービス／２２回数・定超</t>
  </si>
  <si>
    <t>通所型独自サービス／２２・人欠</t>
  </si>
  <si>
    <t>通所型独自サービス／２２日割・人欠</t>
  </si>
  <si>
    <t>通所型独自サービス／２２回数・人欠</t>
  </si>
  <si>
    <t>A８　通所型サービス（独自）サービスコード表（短期集中通所リハビリテーション事業）</t>
  </si>
  <si>
    <t>A７　通所型サービス（独自）サービスコード表（基準緩和：委託事業所）</t>
  </si>
  <si>
    <t>A３　訪問型サービス（独自）サービスコード表（基準緩和型：委託事業所）</t>
  </si>
  <si>
    <t>通所型独自サービス若年性認知症受入加算/２</t>
  </si>
  <si>
    <t>通所型独自生活向上グループ活動加算/２</t>
  </si>
  <si>
    <t>通所型独自サービス運動器機能向上加算/２</t>
  </si>
  <si>
    <t>通所型独自サービス栄養改善加算/２</t>
  </si>
  <si>
    <t>通所型独自サービス口腔機能向上加算/２</t>
  </si>
  <si>
    <t>通所型独自複数サービス実施加算Ⅰ/2１</t>
  </si>
  <si>
    <t>通所型独自複数サービス実施加算Ⅰ/22</t>
  </si>
  <si>
    <t>通所型独自複数サービス実施加算Ⅰ/23</t>
  </si>
  <si>
    <t>通所型独自複数サービス実施加算Ⅱ/２</t>
  </si>
  <si>
    <t>通所型独自サービス事業所評価加算/２</t>
  </si>
  <si>
    <t>A７</t>
  </si>
  <si>
    <t>A７</t>
  </si>
  <si>
    <t>１月の中で全部で4回まで</t>
  </si>
  <si>
    <t>5回以上の利用の場合</t>
  </si>
  <si>
    <t>日割り計算が発生した場合</t>
  </si>
  <si>
    <t>１月につき</t>
  </si>
  <si>
    <t>１月の中で全部で8回まで</t>
  </si>
  <si>
    <t>９回以上の利用の場合</t>
  </si>
  <si>
    <t>処遇改善加算Ⅲとして実施している事業所が対象の加算　　　　　　　　　　　　　※所定単位数の２３/１０００相当</t>
  </si>
  <si>
    <t>処遇改善加算Ⅳとして実施している事業所が対象の加算　　　　　　　　　　　　　※処遇改善加算Ⅲで算定した単位数の９０％</t>
  </si>
  <si>
    <t>処遇改善加算Ⅴとして実施している事業所が対象の加算　　　　　　　　　　　　　※処遇改善加算Ⅲで算定した単位数の８０％</t>
  </si>
  <si>
    <t>処遇改善加算Ⅲとして実施している事業所が対象の加算　　　　　　　　　　　　　※所定単位数の２３/１０００相当　　　　　事業所と同一建物に居住する者又は同一の建物から利用する者に提供する場合</t>
  </si>
  <si>
    <t>処遇改善加算Ⅳとして実施している事業所が対象の加算　　　　　　　　　　　　　※処遇改善加算Ⅲで算定した単位数の９０％　　　　　　　　　　　　　　　　　　　　事業所と同一建物に居住する者又は同一の建物から利用する者に提供する場合</t>
  </si>
  <si>
    <t>処遇改善加算Ⅴとして実施している事業所が対象の加算　　　　　　　　　　　　　※処遇改善加算Ⅲで算定した単位数の８０％　　　　　　　　　　　　　　　　　　　　事業所と同一建物に居住する者又は同一の建物から利用する者に提供する場合</t>
  </si>
  <si>
    <t>処遇改善加算Ⅲとして実施している事業所が対象の加算　　　　　　　　　　　　　※所定単位数の２３/１０００相当　　　　　定員超過の場合×70％</t>
  </si>
  <si>
    <t>処遇改善加算Ⅳとして実施している事業所が対象の加算　　　　　　　　　　　　　※処遇改善加算Ⅲで算定した単位数の９０％　　　　　　　　　　　　　　　　　　　　定員超過の場合×70％</t>
  </si>
  <si>
    <t>処遇改善加算Ⅴとして実施している事業所が対象の加算　　　　　　　　　　　　　※処遇改善加算Ⅲで算定した単位数の８０％　　　　　　　　　　　　　　　　　　　　定員超過の場合×70％</t>
  </si>
  <si>
    <t>処遇改善加算Ⅲとして実施している事業所が対象の加算　　　　　　　　　　　　　※所定単位数の２３/１０００相当　　　　　人員基準欠員の場合×70％</t>
  </si>
  <si>
    <t>A３</t>
  </si>
  <si>
    <t>A７　通所型サービス（独自）サービスコード表（基準緩和：基準緩和型の指定を受けた事業所）　1割負担者</t>
  </si>
  <si>
    <t>A７　通所型サービス（独自）サービスコード表（基準緩和：基準緩和型の指定を受けた事業所）　２割負担者</t>
  </si>
  <si>
    <t>1月の中で全部で4回まで</t>
  </si>
  <si>
    <t>A３　訪問型サービス（独自）サービスコード表（基準緩和：基準緩和型の指定を受けた事業所）　　１割負担者用</t>
  </si>
  <si>
    <t>A３　訪問型サービス（独自）サービスコード表（基準緩和：基準緩和型の指定を受けた事業所）　　２割負担者用</t>
  </si>
  <si>
    <t>通所型緩和サービスⅠ回数</t>
  </si>
  <si>
    <t>通所型緩和サービスⅠ包括</t>
  </si>
  <si>
    <t>通所型緩和サービスⅠ日割</t>
  </si>
  <si>
    <t>通所型緩和サービスⅡ回数</t>
  </si>
  <si>
    <t>通所型緩和サービスⅡ包括</t>
  </si>
  <si>
    <t>通所型緩和サービスⅡ日割</t>
  </si>
  <si>
    <t>処遇改善Ⅰ相当加算回数</t>
  </si>
  <si>
    <t>通所型緩和サービスⅠ回数に対応</t>
  </si>
  <si>
    <t>処遇改善Ⅰ相当加算包括</t>
  </si>
  <si>
    <t>通所型緩和サービスⅠ包括に対応</t>
  </si>
  <si>
    <t>処遇改善Ⅰ相当加算日割</t>
  </si>
  <si>
    <t>通所型緩和サービスⅠ日割に対応</t>
  </si>
  <si>
    <t>処遇改善Ⅰ相当加算回数／２</t>
  </si>
  <si>
    <t>通所型緩和サービスⅡ回数に対応</t>
  </si>
  <si>
    <t>処遇改善Ⅰ相当加算包括／２</t>
  </si>
  <si>
    <t>通所型緩和サービスⅡ包括に対応</t>
  </si>
  <si>
    <t>処遇改善Ⅰ相当加算日割／２</t>
  </si>
  <si>
    <t>通所型緩和サービスⅡ日割に対応</t>
  </si>
  <si>
    <t>処遇改善Ⅱ相当加算回数</t>
  </si>
  <si>
    <t>処遇改善Ⅱ相当加算包括</t>
  </si>
  <si>
    <t>処遇改善Ⅱ相当加算日割</t>
  </si>
  <si>
    <t>処遇改善Ⅱ相当加算回数／２</t>
  </si>
  <si>
    <t>処遇改善Ⅱ相当加算包括／２</t>
  </si>
  <si>
    <t>処遇改善Ⅱ相当加算日割／２</t>
  </si>
  <si>
    <t>処遇改善Ⅲ相当加算回数</t>
  </si>
  <si>
    <t>処遇改善Ⅲ相当加算包括</t>
  </si>
  <si>
    <t>処遇改善Ⅲ相当加算日割</t>
  </si>
  <si>
    <t>処遇改善Ⅲ相当加算回数／２</t>
  </si>
  <si>
    <t>処遇改善Ⅲ相当加算包括／２</t>
  </si>
  <si>
    <t>処遇改善Ⅲ相当加算日割／２</t>
  </si>
  <si>
    <t>処遇改善Ⅳ相当加算回数</t>
  </si>
  <si>
    <t>処遇改善Ⅳ相当加算包括</t>
  </si>
  <si>
    <t>処遇改善Ⅳ相当加算日割</t>
  </si>
  <si>
    <t>処遇改善Ⅳ相当加算回数／２</t>
  </si>
  <si>
    <t>処遇改善Ⅳ相当加算包括／２</t>
  </si>
  <si>
    <t>処遇改善Ⅳ相当加算日割／２</t>
  </si>
  <si>
    <t>処遇改善Ⅴ相当加算回数</t>
  </si>
  <si>
    <t>処遇改善Ⅴ相当加算包括</t>
  </si>
  <si>
    <t>処遇改善Ⅴ相当加算日割</t>
  </si>
  <si>
    <t>処遇改善Ⅴ相当加算回数／２</t>
  </si>
  <si>
    <t>処遇改善Ⅴ相当加算包括／２</t>
  </si>
  <si>
    <t>処遇改善Ⅴ相当加算日割／２</t>
  </si>
  <si>
    <t>通所型緩和サービス同一減算Ⅰ回数</t>
  </si>
  <si>
    <t>通所型緩和サービス同一減算Ⅰ包括</t>
  </si>
  <si>
    <t>通所型緩和サービス同一減算Ⅰ日割</t>
  </si>
  <si>
    <t>通所型緩和サービス同一減算Ⅱ回数</t>
  </si>
  <si>
    <t>通所型緩和サービス同一減算Ⅱ包括</t>
  </si>
  <si>
    <t>通所型緩和サービス同一減算Ⅱ日割</t>
  </si>
  <si>
    <t>処遇改善Ⅰ相当加算同一減算回数</t>
  </si>
  <si>
    <t>通所型緩和サービス同一減算Ⅰ回数に対応</t>
  </si>
  <si>
    <t>処遇改善Ⅰ相当加算同一減算包括</t>
  </si>
  <si>
    <t>通所型緩和サービス同一減算Ⅰ包括に対応</t>
  </si>
  <si>
    <t>処遇改善Ⅰ相当加算同一減算日割</t>
  </si>
  <si>
    <t>通所型緩和サービス同一減算Ⅰ日割に対応</t>
  </si>
  <si>
    <t>処遇改善Ⅰ相当加算同一減算回数／２</t>
  </si>
  <si>
    <t>通所型緩和サービス同一減算Ⅱ回数に対応</t>
  </si>
  <si>
    <t>処遇改善Ⅰ相当加算同一減算包括／２</t>
  </si>
  <si>
    <t>通所型緩和サービス同一減算Ⅱ包括に対応</t>
  </si>
  <si>
    <t>処遇改善Ⅰ相当加算同一減算日割／２</t>
  </si>
  <si>
    <t>通所型緩和サービス同一減算Ⅱ日割に対応</t>
  </si>
  <si>
    <t>処遇改善Ⅱ相当加算同一減算回数</t>
  </si>
  <si>
    <t>処遇改善Ⅱ相当加算同一減算包括</t>
  </si>
  <si>
    <t>処遇改善Ⅱ相当加算同一減算日割</t>
  </si>
  <si>
    <t>処遇改善Ⅱ相当加算同一減算回数／２</t>
  </si>
  <si>
    <t>処遇改善Ⅱ相当加算同一減算包括／２</t>
  </si>
  <si>
    <t>処遇改善Ⅱ相当加算同一減算日割／２</t>
  </si>
  <si>
    <t>処遇改善Ⅲ相当加算同一減算回数</t>
  </si>
  <si>
    <t>処遇改善Ⅲ相当加算同一減算包括</t>
  </si>
  <si>
    <t>処遇改善Ⅲ相当加算同一減算日割</t>
  </si>
  <si>
    <t>処遇改善Ⅲ相当加算同一減算回数／２</t>
  </si>
  <si>
    <t>処遇改善Ⅲ相当加算同一減算包括／２</t>
  </si>
  <si>
    <t>処遇改善Ⅲ相当加算同一減算日割／２</t>
  </si>
  <si>
    <t>処遇改善Ⅳ相当加算同一減算回数</t>
  </si>
  <si>
    <t>処遇改善Ⅳ相当加算同一減算包括</t>
  </si>
  <si>
    <t>処遇改善Ⅳ相当加算同一減算日割</t>
  </si>
  <si>
    <t>処遇改善Ⅳ相当加算同一減算回数／２</t>
  </si>
  <si>
    <t>処遇改善Ⅳ相当加算同一減算包括／２</t>
  </si>
  <si>
    <t>処遇改善Ⅳ相当加算同一減算日割／２</t>
  </si>
  <si>
    <t>処遇改善Ⅴ相当加算同一減算回数</t>
  </si>
  <si>
    <t>処遇改善Ⅴ相当加算同一減算包括</t>
  </si>
  <si>
    <t>処遇改善Ⅴ相当加算同一減算日割</t>
  </si>
  <si>
    <t>処遇改善Ⅴ相当加算同一減算回数／２</t>
  </si>
  <si>
    <t>処遇改善Ⅴ相当加算同一減算包括／２</t>
  </si>
  <si>
    <t>処遇改善Ⅴ相当加算同一減算日割／２</t>
  </si>
  <si>
    <t>通所型緩和サービス定超Ⅰ回数</t>
  </si>
  <si>
    <t>通所型緩和サービス定超Ⅰ包括</t>
  </si>
  <si>
    <t>通所型緩和サービス定超Ⅰ日割</t>
  </si>
  <si>
    <t>通所型緩和サービス定超Ⅱ回数</t>
  </si>
  <si>
    <t>通所型緩和サービス定超Ⅱ包括</t>
  </si>
  <si>
    <t>通所型緩和サービス定超Ⅱ日割</t>
  </si>
  <si>
    <t>処遇改善Ⅰ相当加算定超回数</t>
  </si>
  <si>
    <t>通所型緩和サービス定超Ⅰ回数に対応</t>
  </si>
  <si>
    <t>処遇改善Ⅰ相当加算定超包括</t>
  </si>
  <si>
    <t>通所型緩和サービス定超Ⅰ包括に対応</t>
  </si>
  <si>
    <t>処遇改善Ⅰ相当加算定超日割</t>
  </si>
  <si>
    <t>通所型緩和サービス定超Ⅰ日割に対応</t>
  </si>
  <si>
    <t>処遇改善Ⅰ相当加算定超回数／２</t>
  </si>
  <si>
    <t>通所型緩和サービス定超Ⅱ回数に対応</t>
  </si>
  <si>
    <t>処遇改善Ⅰ相当加算定超包括／２</t>
  </si>
  <si>
    <t>通所型緩和サービス定超Ⅱ包括に対応</t>
  </si>
  <si>
    <t>処遇改善Ⅰ相当加算定超日割／２</t>
  </si>
  <si>
    <t>通所型緩和サービス定超Ⅱ日割に対応</t>
  </si>
  <si>
    <t>処遇改善Ⅱ相当加算定超回数</t>
  </si>
  <si>
    <t>処遇改善Ⅱ相当加算定超包括</t>
  </si>
  <si>
    <t>処遇改善Ⅱ相当加算定超日割</t>
  </si>
  <si>
    <t>処遇改善Ⅱ相当加算定超回数／２</t>
  </si>
  <si>
    <t>処遇改善Ⅱ相当加算定超包括／２</t>
  </si>
  <si>
    <t>処遇改善Ⅱ相当加算定超日割／２</t>
  </si>
  <si>
    <t>処遇改善Ⅲ相当加算定超回数</t>
  </si>
  <si>
    <t>処遇改善Ⅲ相当加算定超包括</t>
  </si>
  <si>
    <t>処遇改善Ⅲ相当加算定超日割</t>
  </si>
  <si>
    <t>処遇改善Ⅲ相当加算定超回数／２</t>
  </si>
  <si>
    <t>処遇改善Ⅲ相当加算定超包括／２</t>
  </si>
  <si>
    <t>処遇改善Ⅲ相当加算定超日割／２</t>
  </si>
  <si>
    <t>処遇改善Ⅳ相当加算定超回数</t>
  </si>
  <si>
    <t>処遇改善Ⅳ相当加算定超包括</t>
  </si>
  <si>
    <t>処遇改善Ⅳ相当加算定超日割</t>
  </si>
  <si>
    <t>処遇改善Ⅳ相当加算定超回数／２</t>
  </si>
  <si>
    <t>処遇改善Ⅳ相当加算定超包括／２</t>
  </si>
  <si>
    <t>処遇改善Ⅳ相当加算定超日割／２</t>
  </si>
  <si>
    <t>処遇改善Ⅴ相当加算定超回数</t>
  </si>
  <si>
    <t>処遇改善Ⅴ相当加算定超包括</t>
  </si>
  <si>
    <t>処遇改善Ⅴ相当加算定超日割</t>
  </si>
  <si>
    <t>処遇改善Ⅴ相当加算定超回数／２</t>
  </si>
  <si>
    <t>処遇改善Ⅴ相当加算定超包括／２</t>
  </si>
  <si>
    <t>処遇改善Ⅴ相当加算定超日割／２</t>
  </si>
  <si>
    <t>通所型緩和サービス人欠Ⅰ回数</t>
  </si>
  <si>
    <t>通所型緩和サービス人欠Ⅰ包括</t>
  </si>
  <si>
    <t>通所型緩和サービス人欠Ⅰ日割</t>
  </si>
  <si>
    <t>通所型緩和サービス人欠Ⅱ回数</t>
  </si>
  <si>
    <t>通所型緩和サービス人欠Ⅱ包括</t>
  </si>
  <si>
    <t>通所型緩和サービス人欠Ⅱ日割</t>
  </si>
  <si>
    <t>処遇改善Ⅰ相当加算人欠回数</t>
  </si>
  <si>
    <t>通所型緩和サービス人欠Ⅰ回数に対応</t>
  </si>
  <si>
    <t>処遇改善Ⅰ相当加算人欠包括</t>
  </si>
  <si>
    <t>通所型緩和サービス人欠Ⅰ包括に対応</t>
  </si>
  <si>
    <t>処遇改善Ⅰ相当加算人欠日割</t>
  </si>
  <si>
    <t>通所型緩和サービス人欠Ⅰ日割に対応</t>
  </si>
  <si>
    <t>処遇改善Ⅰ相当加算人欠回数／２</t>
  </si>
  <si>
    <t>通所型緩和サービス人欠Ⅱ回数に対応</t>
  </si>
  <si>
    <t>処遇改善Ⅰ相当加算人欠包括／２</t>
  </si>
  <si>
    <t>通所型緩和サービス人欠Ⅱ包括に対応</t>
  </si>
  <si>
    <t>処遇改善Ⅰ相当加算人欠日割／２</t>
  </si>
  <si>
    <t>通所型緩和サービス人欠Ⅱ日割に対応</t>
  </si>
  <si>
    <t>処遇改善Ⅱ相当加算人欠回数</t>
  </si>
  <si>
    <t>処遇改善Ⅱ相当加算人欠包括</t>
  </si>
  <si>
    <t>処遇改善Ⅱ相当加算人欠日割</t>
  </si>
  <si>
    <t>処遇改善Ⅱ相当加算人欠回数／２</t>
  </si>
  <si>
    <t>処遇改善Ⅱ相当加算人欠包括／２</t>
  </si>
  <si>
    <t>処遇改善Ⅱ相当加算人欠日割／２</t>
  </si>
  <si>
    <t>処遇改善Ⅲ相当加算人欠回数</t>
  </si>
  <si>
    <t>処遇改善Ⅲ相当加算人欠包括</t>
  </si>
  <si>
    <t>処遇改善Ⅲ相当加算人欠日割</t>
  </si>
  <si>
    <t>処遇改善Ⅲ相当加算人欠回数／２</t>
  </si>
  <si>
    <t>処遇改善Ⅲ相当加算人欠包括／２</t>
  </si>
  <si>
    <t>処遇改善Ⅲ相当加算人欠日割／２</t>
  </si>
  <si>
    <t>処遇改善Ⅳ相当加算人欠回数</t>
  </si>
  <si>
    <t>処遇改善Ⅳ相当加算人欠包括</t>
  </si>
  <si>
    <t>処遇改善Ⅳ相当加算人欠日割</t>
  </si>
  <si>
    <t>処遇改善Ⅳ相当加算人欠回数／２</t>
  </si>
  <si>
    <t>処遇改善Ⅳ相当加算人欠包括／２</t>
  </si>
  <si>
    <t>処遇改善Ⅳ相当加算人欠日割／２</t>
  </si>
  <si>
    <t>処遇改善Ⅴ相当加算人欠回数</t>
  </si>
  <si>
    <t>処遇改善Ⅴ相当加算人欠包括</t>
  </si>
  <si>
    <t>処遇改善Ⅴ相当加算人欠日割</t>
  </si>
  <si>
    <t>処遇改善Ⅴ相当加算人欠回数／２</t>
  </si>
  <si>
    <t>処遇改善Ⅴ相当加算人欠包括／２</t>
  </si>
  <si>
    <t>処遇改善Ⅴ相当加算人欠日割／２</t>
  </si>
  <si>
    <t>通所型緩和サービス同一・定超Ⅰ回数</t>
  </si>
  <si>
    <t>通所型緩和サービス同一・定超Ⅰ包括</t>
  </si>
  <si>
    <t>通所型緩和サービス同一・定超Ⅰ日割</t>
  </si>
  <si>
    <t>通所型緩和サービス同一・定超Ⅱ回数</t>
  </si>
  <si>
    <t>通所型緩和サービス同一・定超Ⅱ包括</t>
  </si>
  <si>
    <t>通所型緩和サービス同一・定超Ⅱ日割</t>
  </si>
  <si>
    <t>処遇改善Ⅰ相当加算同一・定超回数</t>
  </si>
  <si>
    <t>通所型緩和サービス同一・定超Ⅰ回数に対応</t>
  </si>
  <si>
    <t>処遇改善Ⅰ相当加算同一・定超包括</t>
  </si>
  <si>
    <t>通所型緩和サービス同一・定超Ⅰ包括に対応</t>
  </si>
  <si>
    <t>処遇改善Ⅰ相当加算同一・定超日割</t>
  </si>
  <si>
    <t>通所型緩和サービス同一・定超Ⅰ日割に対応</t>
  </si>
  <si>
    <t>処遇改善Ⅰ相当加算同一・定超回数／２</t>
  </si>
  <si>
    <t>通所型緩和サービス同一・定超Ⅱ回数に対応</t>
  </si>
  <si>
    <t>処遇改善Ⅰ相当加算同一・定超包括／２</t>
  </si>
  <si>
    <t>通所型緩和サービス同一・定超Ⅱ包括に対応</t>
  </si>
  <si>
    <t>処遇改善Ⅰ相当加算同一・定超日割／２</t>
  </si>
  <si>
    <t>通所型緩和サービス同一・定超Ⅱ日割に対応</t>
  </si>
  <si>
    <t>処遇改善Ⅱ相当加算同一・定超回数</t>
  </si>
  <si>
    <t>処遇改善Ⅱ相当加算同一・定超包括</t>
  </si>
  <si>
    <t>処遇改善Ⅱ相当加算同一・定超日割</t>
  </si>
  <si>
    <t>処遇改善Ⅱ相当加算同一・定超回数／２</t>
  </si>
  <si>
    <t>処遇改善Ⅱ相当加算同一・定超包括／２</t>
  </si>
  <si>
    <t>処遇改善Ⅱ相当加算同一・定超日割／２</t>
  </si>
  <si>
    <t>処遇改善Ⅲ相当加算同一・定超回数</t>
  </si>
  <si>
    <t>処遇改善Ⅲ相当加算同一・定超包括</t>
  </si>
  <si>
    <t>処遇改善Ⅲ相当加算同一・定超日割</t>
  </si>
  <si>
    <t>処遇改善Ⅲ相当加算同一・定超回数／２</t>
  </si>
  <si>
    <t>処遇改善Ⅲ相当加算同一・定超包括／２</t>
  </si>
  <si>
    <t>処遇改善Ⅲ相当加算同一・定超日割／２</t>
  </si>
  <si>
    <t>処遇改善Ⅳ相当加算同一・定超回数</t>
  </si>
  <si>
    <t>処遇改善Ⅳ相当加算同一・定超包括</t>
  </si>
  <si>
    <t>処遇改善Ⅳ相当加算同一・定超日割</t>
  </si>
  <si>
    <t>処遇改善Ⅳ相当加算同一・定超回数／２</t>
  </si>
  <si>
    <t>処遇改善Ⅳ相当加算同一・定超包括／２</t>
  </si>
  <si>
    <t>処遇改善Ⅳ相当加算同一・定超日割／２</t>
  </si>
  <si>
    <t>処遇改善Ⅴ相当加算同一・定超回数</t>
  </si>
  <si>
    <t>処遇改善Ⅴ相当加算同一・定超包括</t>
  </si>
  <si>
    <t>処遇改善Ⅴ相当加算同一・定超日割</t>
  </si>
  <si>
    <t>処遇改善Ⅴ相当加算同一・定超回数／２</t>
  </si>
  <si>
    <t>処遇改善Ⅴ相当加算同一・定超包括／２</t>
  </si>
  <si>
    <t>処遇改善Ⅴ相当加算同一・定超日割／２</t>
  </si>
  <si>
    <t>通所型緩和サービス同一・人欠Ⅰ回数</t>
  </si>
  <si>
    <t>通所型緩和サービス同一・人欠Ⅰ包括</t>
  </si>
  <si>
    <t>通所型緩和サービス同一・人欠Ⅰ日割</t>
  </si>
  <si>
    <t>通所型緩和サービス同一・人欠Ⅱ回数</t>
  </si>
  <si>
    <t>通所型緩和サービス同一・人欠Ⅱ包括</t>
  </si>
  <si>
    <t>通所型緩和サービス同一・人欠Ⅱ日割</t>
  </si>
  <si>
    <t>処遇改善Ⅰ相当加算同一・人欠回数</t>
  </si>
  <si>
    <t>通所型緩和サービス同一・人欠Ⅰ回数に対応</t>
  </si>
  <si>
    <t>処遇改善Ⅰ相当加算同一・人欠包括</t>
  </si>
  <si>
    <t>通所型緩和サービス同一・人欠Ⅰ包括に対応</t>
  </si>
  <si>
    <t>処遇改善Ⅰ相当加算同一・人欠日割</t>
  </si>
  <si>
    <t>通所型緩和サービス同一・人欠Ⅰ日割に対応</t>
  </si>
  <si>
    <t>処遇改善Ⅰ相当加算同一・人欠回数／２</t>
  </si>
  <si>
    <t>通所型緩和サービス同一・人欠Ⅱ回数に対応</t>
  </si>
  <si>
    <t>処遇改善Ⅰ相当加算同一・人欠包括／２</t>
  </si>
  <si>
    <t>通所型緩和サービス同一・人欠Ⅱ包括に対応</t>
  </si>
  <si>
    <t>処遇改善Ⅰ相当加算同一・人欠日割／２</t>
  </si>
  <si>
    <t>通所型緩和サービス同一・人欠Ⅱ日割に対応</t>
  </si>
  <si>
    <t>処遇改善Ⅱ相当加算同一・人欠回数</t>
  </si>
  <si>
    <t>処遇改善Ⅱ相当加算同一・人欠包括</t>
  </si>
  <si>
    <t>処遇改善Ⅱ相当加算同一・人欠日割</t>
  </si>
  <si>
    <t>処遇改善Ⅱ相当加算同一・人欠回数／２</t>
  </si>
  <si>
    <t>処遇改善Ⅱ相当加算同一・人欠包括／２</t>
  </si>
  <si>
    <t>処遇改善Ⅱ相当加算同一・人欠日割／２</t>
  </si>
  <si>
    <t>処遇改善Ⅲ相当加算同一・人欠回数</t>
  </si>
  <si>
    <t>処遇改善Ⅲ相当加算同一・人欠包括</t>
  </si>
  <si>
    <t>処遇改善Ⅲ相当加算同一・人欠日割</t>
  </si>
  <si>
    <t>処遇改善Ⅲ相当加算同一・人欠回数／２</t>
  </si>
  <si>
    <t>処遇改善Ⅲ相当加算同一・人欠包括／２</t>
  </si>
  <si>
    <t>処遇改善Ⅲ相当加算同一・人欠日割／２</t>
  </si>
  <si>
    <t>処遇改善Ⅳ相当加算同一・人欠回数</t>
  </si>
  <si>
    <t>処遇改善Ⅳ相当加算同一・人欠包括</t>
  </si>
  <si>
    <t>処遇改善Ⅳ相当加算同一・人欠日割</t>
  </si>
  <si>
    <t>処遇改善Ⅳ相当加算同一・人欠回数／２</t>
  </si>
  <si>
    <t>処遇改善Ⅳ相当加算同一・人欠包括／２</t>
  </si>
  <si>
    <t>処遇改善Ⅳ相当加算同一・人欠日割／２</t>
  </si>
  <si>
    <t>処遇改善Ⅴ相当加算同一・人欠回数</t>
  </si>
  <si>
    <t>処遇改善Ⅴ相当加算同一・人欠包括</t>
  </si>
  <si>
    <t>処遇改善Ⅴ相当加算同一・人欠日割</t>
  </si>
  <si>
    <t>処遇改善Ⅴ相当加算同一・人欠回数／２</t>
  </si>
  <si>
    <t>処遇改善Ⅴ相当加算同一・人欠包括／２</t>
  </si>
  <si>
    <t>処遇改善Ⅴ相当加算同一・人欠日割／２</t>
  </si>
  <si>
    <t>通所型緩和サービスⅠ回数／２割</t>
  </si>
  <si>
    <t>通所型緩和サービスⅠ包括／２割</t>
  </si>
  <si>
    <t>通所型緩和サービスⅠ日割／２割</t>
  </si>
  <si>
    <t>通所型緩和サービスⅡ回数／２割</t>
  </si>
  <si>
    <t>通所型緩和サービスⅡ包括／２割</t>
  </si>
  <si>
    <t>通所型緩和サービスⅡ日割／２割</t>
  </si>
  <si>
    <t>処遇改善Ⅰ相当加算回数／２割</t>
  </si>
  <si>
    <t>処遇改善Ⅰ相当加算包括／２割</t>
  </si>
  <si>
    <t>処遇改善Ⅰ相当加算日割／２割</t>
  </si>
  <si>
    <t>処遇改善Ⅰ相当加算回数／２／２割</t>
  </si>
  <si>
    <t>処遇改善Ⅰ相当加算包括／２／２割</t>
  </si>
  <si>
    <t>処遇改善Ⅰ相当加算日割／２／２割</t>
  </si>
  <si>
    <t>処遇改善Ⅱ相当加算回数／２割</t>
  </si>
  <si>
    <t>処遇改善Ⅱ相当加算包括／２割</t>
  </si>
  <si>
    <t>処遇改善Ⅱ相当加算日割／２割</t>
  </si>
  <si>
    <t>処遇改善Ⅱ相当加算回数／２／２割</t>
  </si>
  <si>
    <t>処遇改善Ⅱ相当加算包括／２／２割</t>
  </si>
  <si>
    <t>処遇改善Ⅱ相当加算日割／２／２割</t>
  </si>
  <si>
    <t>通所型緩和サービス同一減算Ⅰ回数／２割</t>
  </si>
  <si>
    <t>通所型緩和サービス同一減算Ⅰ包括／２割</t>
  </si>
  <si>
    <t>通所型緩和サービス同一減算Ⅰ日割／２割</t>
  </si>
  <si>
    <t>通所型緩和サービス同一減算Ⅱ回数／２割</t>
  </si>
  <si>
    <t>通所型緩和サービス同一減算Ⅱ包括／２割</t>
  </si>
  <si>
    <t>通所型緩和サービス同一減算Ⅱ日割／２割</t>
  </si>
  <si>
    <t>処遇改善Ⅰ相当加算同一減算回数／２割</t>
  </si>
  <si>
    <t>処遇改善Ⅰ相当加算同一減算包括／２割</t>
  </si>
  <si>
    <t>処遇改善Ⅰ相当加算同一減算日割／２割</t>
  </si>
  <si>
    <t>処遇改善Ⅰ相当加算同一減算回数／２／２割</t>
  </si>
  <si>
    <t>処遇改善Ⅰ相当加算同一減算包括／２／２割</t>
  </si>
  <si>
    <t>処遇改善Ⅰ相当加算同一減算日割／２／２割</t>
  </si>
  <si>
    <t>処遇改善Ⅱ相当加算同一減算回数／２割</t>
  </si>
  <si>
    <t>処遇改善Ⅱ相当加算同一減算包括／２割</t>
  </si>
  <si>
    <t>処遇改善Ⅱ相当加算同一減算日割／２割</t>
  </si>
  <si>
    <t>処遇改善Ⅱ相当加算同一減算回数／２／２割</t>
  </si>
  <si>
    <t>処遇改善Ⅱ相当加算同一減算包括／２／２割</t>
  </si>
  <si>
    <t>処遇改善Ⅱ相当加算同一減算日割／２／２割</t>
  </si>
  <si>
    <t>通所型緩和サービス定超Ⅰ回数／２割</t>
  </si>
  <si>
    <t>通所型緩和サービス定超Ⅰ包括／２割</t>
  </si>
  <si>
    <t>通所型緩和サービス定超Ⅰ日割／２割</t>
  </si>
  <si>
    <t>通所型緩和サービス定超Ⅱ回数／２割</t>
  </si>
  <si>
    <t>通所型緩和サービス定超Ⅱ包括／２割</t>
  </si>
  <si>
    <t>通所型緩和サービス定超Ⅱ日割／２割</t>
  </si>
  <si>
    <t>処遇改善Ⅰ相当加算定超回数／２割</t>
  </si>
  <si>
    <t>処遇改善Ⅰ相当加算定超包括／２割</t>
  </si>
  <si>
    <t>処遇改善Ⅰ相当加算定超日割／２割</t>
  </si>
  <si>
    <t>処遇改善Ⅰ相当加算定超回数／２／２割</t>
  </si>
  <si>
    <t>処遇改善Ⅰ相当加算定超包括／２／２割</t>
  </si>
  <si>
    <t>処遇改善Ⅰ相当加算定超日割／２／２割</t>
  </si>
  <si>
    <t>処遇改善Ⅱ相当加算定超回数／２割</t>
  </si>
  <si>
    <t>処遇改善Ⅱ相当加算定超包括／２割</t>
  </si>
  <si>
    <t>処遇改善Ⅱ相当加算定超日割／２割</t>
  </si>
  <si>
    <t>処遇改善Ⅱ相当加算定超回数／２／２割</t>
  </si>
  <si>
    <t>処遇改善Ⅱ相当加算定超包括／２／２割</t>
  </si>
  <si>
    <t>処遇改善Ⅱ相当加算定超日割／２／２割</t>
  </si>
  <si>
    <t>通所型緩和サービス人欠Ⅰ回数／２割</t>
  </si>
  <si>
    <t>通所型緩和サービス人欠Ⅰ包括／２割</t>
  </si>
  <si>
    <t>通所型緩和サービス人欠Ⅰ日割／２割</t>
  </si>
  <si>
    <t>通所型緩和サービス人欠Ⅱ回数／２割</t>
  </si>
  <si>
    <t>通所型緩和サービス人欠Ⅱ包括／２割</t>
  </si>
  <si>
    <t>通所型緩和サービス人欠Ⅱ日割／２割</t>
  </si>
  <si>
    <t>処遇改善Ⅰ相当加算人欠回数／２割</t>
  </si>
  <si>
    <t>処遇改善Ⅰ相当加算人欠包括／２割</t>
  </si>
  <si>
    <t>処遇改善Ⅰ相当加算人欠日割／２割</t>
  </si>
  <si>
    <t>処遇改善Ⅰ相当加算人欠回数／２／２割</t>
  </si>
  <si>
    <t>処遇改善Ⅰ相当加算人欠包括／２／２割</t>
  </si>
  <si>
    <t>処遇改善Ⅰ相当加算人欠日割／２／２割</t>
  </si>
  <si>
    <t>処遇改善Ⅱ相当加算人欠回数／２割</t>
  </si>
  <si>
    <t>処遇改善Ⅱ相当加算人欠包括／２割</t>
  </si>
  <si>
    <t>処遇改善Ⅱ相当加算人欠日割／２割</t>
  </si>
  <si>
    <t>処遇改善Ⅱ相当加算人欠回数／２／２割</t>
  </si>
  <si>
    <t>処遇改善Ⅱ相当加算人欠包括／２／２割</t>
  </si>
  <si>
    <t>処遇改善Ⅱ相当加算人欠日割／２／２割</t>
  </si>
  <si>
    <t>通所型緩和サービス同一・定超Ⅰ回数／２割</t>
  </si>
  <si>
    <t>通所型緩和サービス同一・定超Ⅰ包括／２割</t>
  </si>
  <si>
    <t>通所型緩和サービス同一・定超Ⅰ日割／２割</t>
  </si>
  <si>
    <t>通所型緩和サービス同一・定超Ⅱ回数／２割</t>
  </si>
  <si>
    <t>通所型緩和サービス同一・定超Ⅱ包括／２割</t>
  </si>
  <si>
    <t>通所型緩和サービス同一・定超Ⅱ日割／２割</t>
  </si>
  <si>
    <t>処遇改善Ⅰ相当加算同一・定超回数／２割</t>
  </si>
  <si>
    <t>処遇改善Ⅰ相当加算同一・定超包括／２割</t>
  </si>
  <si>
    <t>処遇改善Ⅰ相当加算同一・定超日割／２割</t>
  </si>
  <si>
    <t>処遇改善Ⅰ相当加算同一・定超回数／２／２割</t>
  </si>
  <si>
    <t>処遇改善Ⅰ相当加算同一・定超包括／２／２割</t>
  </si>
  <si>
    <t>処遇改善Ⅰ相当加算同一・定超日割／２／２割</t>
  </si>
  <si>
    <t>処遇改善Ⅱ相当加算同一・定超回数／２割</t>
  </si>
  <si>
    <t>処遇改善Ⅱ相当加算同一・定超包括／２割</t>
  </si>
  <si>
    <t>処遇改善Ⅱ相当加算同一・定超日割／２割</t>
  </si>
  <si>
    <t>処遇改善Ⅱ相当加算同一・定超回数／２／２割</t>
  </si>
  <si>
    <t>処遇改善Ⅱ相当加算同一・定超包括／２／２割</t>
  </si>
  <si>
    <t>処遇改善Ⅱ相当加算同一・定超日割／２／２割</t>
  </si>
  <si>
    <t>通所型緩和サービス同一・人欠Ⅰ回数／２割</t>
  </si>
  <si>
    <t>通所型緩和サービス同一・人欠Ⅰ包括／２割</t>
  </si>
  <si>
    <t>通所型緩和サービス同一・人欠Ⅰ日割／２割</t>
  </si>
  <si>
    <t>通所型緩和サービス同一・人欠Ⅱ回数／２割</t>
  </si>
  <si>
    <t>通所型緩和サービス同一・人欠Ⅱ包括／２割</t>
  </si>
  <si>
    <t>通所型緩和サービス同一・人欠Ⅱ日割／２割</t>
  </si>
  <si>
    <t>処遇改善Ⅰ相当加算同一・人欠回数／２割</t>
  </si>
  <si>
    <t>処遇改善Ⅰ相当加算同一・人欠包括／２割</t>
  </si>
  <si>
    <t>処遇改善Ⅰ相当加算同一・人欠日割／２割</t>
  </si>
  <si>
    <t>処遇改善Ⅰ相当加算同一・人欠回数／２／２割</t>
  </si>
  <si>
    <t>処遇改善Ⅰ相当加算同一・人欠包括／２／２割</t>
  </si>
  <si>
    <t>処遇改善Ⅰ相当加算同一・人欠日割／２／２割</t>
  </si>
  <si>
    <t>処遇改善Ⅱ相当加算同一・人欠回数／２割</t>
  </si>
  <si>
    <t>処遇改善Ⅱ相当加算同一・人欠包括／２割</t>
  </si>
  <si>
    <t>処遇改善Ⅱ相当加算同一・人欠日割／２割</t>
  </si>
  <si>
    <t>処遇改善Ⅱ相当加算同一・人欠回数／２／２割</t>
  </si>
  <si>
    <t>処遇改善Ⅱ相当加算同一・人欠包括／２／２割</t>
  </si>
  <si>
    <t>処遇改善Ⅱ相当加算同一・人欠日割／２／２割</t>
  </si>
  <si>
    <t>A７　通所型サービス（独自）サービスコード表（基準緩和：基準緩和型の指定を受けた事業所）　３割負担者</t>
  </si>
  <si>
    <t>通所型緩和サービスⅠ回数／３割</t>
  </si>
  <si>
    <t>通所型緩和サービスⅠ包括／３割</t>
  </si>
  <si>
    <t>通所型緩和サービスⅠ日割／３割</t>
  </si>
  <si>
    <t>通所型緩和サービスⅡ回数／３割</t>
  </si>
  <si>
    <t>通所型緩和サービスⅡ包括／３割</t>
  </si>
  <si>
    <t>通所型緩和サービスⅡ日割／３割</t>
  </si>
  <si>
    <t>処遇改善Ⅰ相当加算回数／３割</t>
  </si>
  <si>
    <t>処遇改善Ⅰ相当加算包括／３割</t>
  </si>
  <si>
    <t>処遇改善Ⅰ相当加算日割／３割</t>
  </si>
  <si>
    <t>処遇改善Ⅰ相当加算回数／２／３割</t>
  </si>
  <si>
    <t>処遇改善Ⅰ相当加算包括／２／３割</t>
  </si>
  <si>
    <t>処遇改善Ⅰ相当加算日割／２／３割</t>
  </si>
  <si>
    <t>処遇改善Ⅱ相当加算回数／３割</t>
  </si>
  <si>
    <t>処遇改善Ⅱ相当加算包括／３割</t>
  </si>
  <si>
    <t>処遇改善Ⅱ相当加算日割／３割</t>
  </si>
  <si>
    <t>処遇改善Ⅱ相当加算回数／２／３割</t>
  </si>
  <si>
    <t>処遇改善Ⅱ相当加算包括／２／３割</t>
  </si>
  <si>
    <t>処遇改善Ⅱ相当加算日割／２／３割</t>
  </si>
  <si>
    <t>通所型緩和サービス同一減算Ⅰ回数／３割</t>
  </si>
  <si>
    <t>通所型緩和サービス同一減算Ⅰ包括／３割</t>
  </si>
  <si>
    <t>通所型緩和サービス同一減算Ⅰ日割／３割</t>
  </si>
  <si>
    <t>通所型緩和サービス同一減算Ⅱ回数／３割</t>
  </si>
  <si>
    <t>通所型緩和サービス同一減算Ⅱ包括／３割</t>
  </si>
  <si>
    <t>通所型緩和サービス同一減算Ⅱ日割／３割</t>
  </si>
  <si>
    <t>処遇改善Ⅰ相当加算同一減算回数／３割</t>
  </si>
  <si>
    <t>処遇改善Ⅰ相当加算同一減算包括／３割</t>
  </si>
  <si>
    <t>処遇改善Ⅰ相当加算同一減算日割／３割</t>
  </si>
  <si>
    <t>処遇改善Ⅰ相当加算同一減算回数／２／３割</t>
  </si>
  <si>
    <t>処遇改善Ⅰ相当加算同一減算包括／２／３割</t>
  </si>
  <si>
    <t>処遇改善Ⅰ相当加算同一減算日割／２／３割</t>
  </si>
  <si>
    <t>処遇改善Ⅱ相当加算同一減算回数／３割</t>
  </si>
  <si>
    <t>処遇改善Ⅱ相当加算同一減算包括／３割</t>
  </si>
  <si>
    <t>処遇改善Ⅱ相当加算同一減算日割／３割</t>
  </si>
  <si>
    <t>処遇改善Ⅱ相当加算同一減算回数／２／３割</t>
  </si>
  <si>
    <t>処遇改善Ⅱ相当加算同一減算包括／２／３割</t>
  </si>
  <si>
    <t>処遇改善Ⅱ相当加算同一減算日割／２／３割</t>
  </si>
  <si>
    <t>通所型緩和サービス定超Ⅰ回数／３割</t>
  </si>
  <si>
    <t>通所型緩和サービス定超Ⅰ包括／３割</t>
  </si>
  <si>
    <t>通所型緩和サービス定超Ⅰ日割／３割</t>
  </si>
  <si>
    <t>通所型緩和サービス定超Ⅱ回数／３割</t>
  </si>
  <si>
    <t>通所型緩和サービス定超Ⅱ包括／３割</t>
  </si>
  <si>
    <t>通所型緩和サービス定超Ⅱ日割／３割</t>
  </si>
  <si>
    <t>処遇改善Ⅰ相当加算定超回数／３割</t>
  </si>
  <si>
    <t>処遇改善Ⅰ相当加算定超包括／３割</t>
  </si>
  <si>
    <t>処遇改善Ⅰ相当加算定超日割／３割</t>
  </si>
  <si>
    <t>処遇改善Ⅰ相当加算定超回数／２／３割</t>
  </si>
  <si>
    <t>処遇改善Ⅰ相当加算定超包括／２／３割</t>
  </si>
  <si>
    <t>処遇改善Ⅰ相当加算定超日割／２／３割</t>
  </si>
  <si>
    <t>処遇改善Ⅱ相当加算定超回数／３割</t>
  </si>
  <si>
    <t>処遇改善Ⅱ相当加算定超包括／３割</t>
  </si>
  <si>
    <t>処遇改善Ⅱ相当加算定超日割／３割</t>
  </si>
  <si>
    <t>処遇改善Ⅱ相当加算定超回数／２／３割</t>
  </si>
  <si>
    <t>処遇改善Ⅱ相当加算定超包括／２／３割</t>
  </si>
  <si>
    <t>処遇改善Ⅱ相当加算定超日割／２／３割</t>
  </si>
  <si>
    <t>通所型緩和サービス人欠Ⅰ回数／３割</t>
  </si>
  <si>
    <t>通所型緩和サービス人欠Ⅰ包括／３割</t>
  </si>
  <si>
    <t>通所型緩和サービス人欠Ⅰ日割／３割</t>
  </si>
  <si>
    <t>通所型緩和サービス人欠Ⅱ回数／３割</t>
  </si>
  <si>
    <t>通所型緩和サービス人欠Ⅱ包括／３割</t>
  </si>
  <si>
    <t>通所型緩和サービス人欠Ⅱ日割／３割</t>
  </si>
  <si>
    <t>処遇改善Ⅰ相当加算人欠回数／３割</t>
  </si>
  <si>
    <t>処遇改善Ⅰ相当加算人欠包括／３割</t>
  </si>
  <si>
    <t>処遇改善Ⅰ相当加算人欠日割／３割</t>
  </si>
  <si>
    <t>処遇改善Ⅰ相当加算人欠回数／２／３割</t>
  </si>
  <si>
    <t>処遇改善Ⅰ相当加算人欠包括／２／３割</t>
  </si>
  <si>
    <t>処遇改善Ⅰ相当加算人欠日割／２／３割</t>
  </si>
  <si>
    <t>処遇改善Ⅱ相当加算人欠回数／３割</t>
  </si>
  <si>
    <t>処遇改善Ⅱ相当加算人欠包括／３割</t>
  </si>
  <si>
    <t>処遇改善Ⅱ相当加算人欠日割／３割</t>
  </si>
  <si>
    <t>処遇改善Ⅱ相当加算人欠回数／２／３割</t>
  </si>
  <si>
    <t>処遇改善Ⅱ相当加算人欠包括／２／３割</t>
  </si>
  <si>
    <t>処遇改善Ⅱ相当加算人欠日割／２／３割</t>
  </si>
  <si>
    <t>通所型緩和サービス同一・定超Ⅰ回数／３割</t>
  </si>
  <si>
    <t>通所型緩和サービス同一・定超Ⅰ包括／３割</t>
  </si>
  <si>
    <t>通所型緩和サービス同一・定超Ⅰ日割／３割</t>
  </si>
  <si>
    <t>通所型緩和サービス同一・定超Ⅱ回数／３割</t>
  </si>
  <si>
    <t>通所型緩和サービス同一・定超Ⅱ包括／３割</t>
  </si>
  <si>
    <t>通所型緩和サービス同一・定超Ⅱ日割／３割</t>
  </si>
  <si>
    <t>処遇改善Ⅰ相当加算同一・定超回数／３割</t>
  </si>
  <si>
    <t>処遇改善Ⅰ相当加算同一・定超包括／３割</t>
  </si>
  <si>
    <t>処遇改善Ⅰ相当加算同一・定超日割／３割</t>
  </si>
  <si>
    <t>処遇改善Ⅰ相当加算同一・定超回数／２／３割</t>
  </si>
  <si>
    <t>処遇改善Ⅰ相当加算同一・定超包括／２／３割</t>
  </si>
  <si>
    <t>処遇改善Ⅰ相当加算同一・定超日割／２／３割</t>
  </si>
  <si>
    <t>処遇改善Ⅱ相当加算同一・定超回数／３割</t>
  </si>
  <si>
    <t>処遇改善Ⅱ相当加算同一・定超包括／３割</t>
  </si>
  <si>
    <t>処遇改善Ⅱ相当加算同一・定超日割／３割</t>
  </si>
  <si>
    <t>処遇改善Ⅱ相当加算同一・定超回数／２／３割</t>
  </si>
  <si>
    <t>処遇改善Ⅱ相当加算同一・定超包括／２／３割</t>
  </si>
  <si>
    <t>処遇改善Ⅱ相当加算同一・定超日割／２／３割</t>
  </si>
  <si>
    <t>通所型緩和サービス同一・人欠Ⅰ回数／３割</t>
  </si>
  <si>
    <t>通所型緩和サービス同一・人欠Ⅰ包括／３割</t>
  </si>
  <si>
    <t>通所型緩和サービス同一・人欠Ⅰ日割／３割</t>
  </si>
  <si>
    <t>通所型緩和サービス同一・人欠Ⅱ回数／３割</t>
  </si>
  <si>
    <t>通所型緩和サービス同一・人欠Ⅱ包括／３割</t>
  </si>
  <si>
    <t>通所型緩和サービス同一・人欠Ⅱ日割／３割</t>
  </si>
  <si>
    <t>処遇改善Ⅰ相当加算同一・人欠回数／３割</t>
  </si>
  <si>
    <t>処遇改善Ⅰ相当加算同一・人欠包括／３割</t>
  </si>
  <si>
    <t>処遇改善Ⅰ相当加算同一・人欠日割／３割</t>
  </si>
  <si>
    <t>処遇改善Ⅰ相当加算同一・人欠回数／２／３割</t>
  </si>
  <si>
    <t>処遇改善Ⅰ相当加算同一・人欠包括／２／３割</t>
  </si>
  <si>
    <t>処遇改善Ⅰ相当加算同一・人欠日割／２／３割</t>
  </si>
  <si>
    <t>処遇改善Ⅱ相当加算同一・人欠回数／３割</t>
  </si>
  <si>
    <t>処遇改善Ⅱ相当加算同一・人欠包括／３割</t>
  </si>
  <si>
    <t>処遇改善Ⅱ相当加算同一・人欠日割／３割</t>
  </si>
  <si>
    <t>処遇改善Ⅱ相当加算同一・人欠回数／２／３割</t>
  </si>
  <si>
    <t>処遇改善Ⅱ相当加算同一・人欠包括／２／３割</t>
  </si>
  <si>
    <t>処遇改善Ⅱ相当加算同一・人欠日割／２／３割</t>
  </si>
  <si>
    <t>257単位</t>
  </si>
  <si>
    <t>訪問型緩和サービス１回数／６０分に対応</t>
  </si>
  <si>
    <t>訪問型緩和サービス１包括／６０分に対応</t>
  </si>
  <si>
    <t>訪問型緩和サービス１日割／６０分に対応</t>
  </si>
  <si>
    <t>訪問型緩和サービス２回数／６０分に対応</t>
  </si>
  <si>
    <t>訪問型緩和サービス２包括／６０分に対応</t>
  </si>
  <si>
    <t>訪問型緩和サービス２日割／６０分に対応</t>
  </si>
  <si>
    <t>訪問型緩和サービス３回数／６０分に対応</t>
  </si>
  <si>
    <t>訪問型緩和サービス３包括／６０分に対応</t>
  </si>
  <si>
    <t>訪問型緩和サービス３日割／６０分に対応</t>
  </si>
  <si>
    <t>訪問型緩和初回加算</t>
  </si>
  <si>
    <t>初回加算</t>
  </si>
  <si>
    <t>　　　　200単位加算</t>
  </si>
  <si>
    <t>1月につき</t>
  </si>
  <si>
    <t>処遇改善Ⅰ相当加算初回加算</t>
  </si>
  <si>
    <t>処遇改善Ⅰとして実施している事業所</t>
  </si>
  <si>
    <t>訪問型緩和サービス初回加算に対応</t>
  </si>
  <si>
    <t>処遇改善Ⅱ相当加算初回加算</t>
  </si>
  <si>
    <t>処遇改善Ⅱとして実施している事業所</t>
  </si>
  <si>
    <t>訪問型緩和サービス１回数／６０分／２割に対応</t>
  </si>
  <si>
    <t>訪問型緩和サービス１包括／６０分／２割に対応</t>
  </si>
  <si>
    <t>訪問型緩和サービス１日割／６０分／２割に対応</t>
  </si>
  <si>
    <t>訪問型緩和サービス２回数／６０分／２割に対応</t>
  </si>
  <si>
    <t>訪問型緩和サービス２包括／６０分／２割に対応</t>
  </si>
  <si>
    <t>訪問型緩和サービス２日割／６０分／２割に対応</t>
  </si>
  <si>
    <t>訪問型緩和サービス３回数／６０分／２割に対応</t>
  </si>
  <si>
    <t>訪問型緩和サービス３包括／６０分／２割に対応</t>
  </si>
  <si>
    <t>訪問型緩和サービス３日割／６０分／２割に対応</t>
  </si>
  <si>
    <t>訪問型緩和初回加算／２割</t>
  </si>
  <si>
    <t>　　　　200単位加算（２割利用者用）</t>
  </si>
  <si>
    <t>処遇改善Ⅰ相当加算初回加算／２割</t>
  </si>
  <si>
    <t>訪問型緩和サービス初回加算／２割に対応</t>
  </si>
  <si>
    <t>処遇改善Ⅱ相当加算初回加算／２割</t>
  </si>
  <si>
    <t>A３　訪問型サービス（独自）サービスコード表（基準緩和：基準緩和型の指定を受けた事業所）　　３割負担者用</t>
  </si>
  <si>
    <t>処遇改善Ⅰ相当加算初回加算／３割</t>
  </si>
  <si>
    <t>処遇改善Ⅱ相当加算初回加算／３割</t>
  </si>
  <si>
    <t>訪問型緩和同一減算１回数／４５分</t>
  </si>
  <si>
    <t>257×90％</t>
  </si>
  <si>
    <t>訪問型緩和サービス同一減算１回数／４５分に対応</t>
  </si>
  <si>
    <t>訪問型緩和サービス同一減算１包括／４５分に対応</t>
  </si>
  <si>
    <t>訪問型緩和サービス同一減算１日割／４５分に対応</t>
  </si>
  <si>
    <t>訪問型緩和サービス同一減算２回数／４５分に対応</t>
  </si>
  <si>
    <t>訪問型緩和サービス同一減算２包括／４５分に対応</t>
  </si>
  <si>
    <t>訪問型緩和サービス同一減算２日割／４５分に対応</t>
  </si>
  <si>
    <t>訪問型緩和サービス同一減算３回数／４５分に対応</t>
  </si>
  <si>
    <t>訪問型緩和サービス同一減算３包括／４５分に対応</t>
  </si>
  <si>
    <t>訪問型緩和サービス同一減算３日割／４５分に対応</t>
  </si>
  <si>
    <t>264×90％</t>
  </si>
  <si>
    <t>268×90％</t>
  </si>
  <si>
    <t>283×90％</t>
  </si>
  <si>
    <t>訪問型緩和サービス同一減算１回数／６０分に対応</t>
  </si>
  <si>
    <t>訪問型緩和サービス同一減算１包括／６０分に対応</t>
  </si>
  <si>
    <t>訪問型緩和サービス同一減算１日割／６０分に対応</t>
  </si>
  <si>
    <t>訪問型緩和サービス同一減算２回数／６０分に対応</t>
  </si>
  <si>
    <t>訪問型緩和サービス同一減算２包括／６０分に対応</t>
  </si>
  <si>
    <t>訪問型緩和サービス同一減算２日割／６０分に対応</t>
  </si>
  <si>
    <t>訪問型緩和サービス同一減算３回数／６０分に対応</t>
  </si>
  <si>
    <t>訪問型緩和サービス同一減算３包括／６０分に対応</t>
  </si>
  <si>
    <t>訪問型緩和サービス同一減算３日割／６０分に対応</t>
  </si>
  <si>
    <t>A３　訪問型サービス（独自）サービスコード表（基準緩和：基準緩和型の指定を受けた事業所）減算コード　２割負担者用</t>
  </si>
  <si>
    <t>訪問型緩和同一減算１回数／４５分／２割</t>
  </si>
  <si>
    <t>訪問型緩和サービス同一減算1回数／４５分／２割に対応</t>
  </si>
  <si>
    <t>訪問型緩和サービス同一減算１包括／４５分／２割に対応</t>
  </si>
  <si>
    <t>訪問型緩和サービス同一減算１日割／４５分／２割に対応</t>
  </si>
  <si>
    <t>訪問型緩和サービス同一減算２回数／４５分／２割に対応</t>
  </si>
  <si>
    <t>訪問型緩和サービス同一減算２包括／４５分／２割に対応</t>
  </si>
  <si>
    <t>訪問型緩和サービス同一減算２日割／４５分／２割に対応</t>
  </si>
  <si>
    <t>訪問型緩和サービス同一減算３回数／４５分／２割に対応</t>
  </si>
  <si>
    <t>訪問型緩和サービス同一減算３包括／４５分／２割に対応</t>
  </si>
  <si>
    <t>訪問型緩和サービス同一減算３日割／４５分／２割に対応</t>
  </si>
  <si>
    <t>訪問型緩和サービス同一減算1回数／６０分／２割に対応</t>
  </si>
  <si>
    <t>訪問型緩和サービス同一減算１包括／６０分／２割に対応</t>
  </si>
  <si>
    <t>訪問型緩和サービス同一減算１日割／６０分／２割に対応</t>
  </si>
  <si>
    <t>訪問型緩和サービス同一減算２回数／６０分／２割に対応</t>
  </si>
  <si>
    <t>訪問型緩和サービス同一減算２包括／６０分／２割に対応</t>
  </si>
  <si>
    <t>訪問型緩和サービス同一減算２日割／６０分／２割に対応</t>
  </si>
  <si>
    <t>訪問型緩和サービス同一減算３回数／６０分／２割に対応</t>
  </si>
  <si>
    <t>訪問型緩和サービス同一減算３包括／６０分／２割に対応</t>
  </si>
  <si>
    <t>訪問型緩和サービス同一減算３日割／６０分／２割に対応</t>
  </si>
  <si>
    <t>A３　訪問型サービス（独自）サービスコード表（基準緩和：基準緩和型の指定を受けた事業所）減算コード　3割負担者用</t>
  </si>
  <si>
    <t>訪問型緩和同一減算１回数／４５分／3割</t>
  </si>
  <si>
    <t>訪問型緩和サービス１包括／４５分／３割に対応</t>
  </si>
  <si>
    <t>訪問型緩和サービス１日割／４５分／３割に対応</t>
  </si>
  <si>
    <t>訪問型緩和サービス３回数／４５分／３割に対応</t>
  </si>
  <si>
    <t>訪問型緩和サービス３包括／４５分／３割に対応</t>
  </si>
  <si>
    <t>訪問型緩和サービス３日割／４５分／３割に対応</t>
  </si>
  <si>
    <t>訪問型緩和サービス２回数／４５分／３割に対応</t>
  </si>
  <si>
    <t>訪問型緩和サービス２包括／４５分／３割に対応</t>
  </si>
  <si>
    <t>訪問型緩和サービス２日割／４５分／３割に対応</t>
  </si>
  <si>
    <t>訪問型緩和サービス１回数／６０分／３割に対応</t>
  </si>
  <si>
    <t>訪問型緩和サービス１包括／６０分／３割に対応</t>
  </si>
  <si>
    <t>訪問型緩和サービス１日割／６０分／３割に対応</t>
  </si>
  <si>
    <t>訪問型緩和サービス２回数／６０分／３割に対応</t>
  </si>
  <si>
    <t>訪問型緩和サービス２包括／６０分／３割に対応</t>
  </si>
  <si>
    <t>訪問型緩和サービス２日割／６０分／３割に対応</t>
  </si>
  <si>
    <t>訪問型緩和サービス３回数／６０分／３割に対応</t>
  </si>
  <si>
    <t>訪問型緩和サービス３包括／６０分／３割に対応</t>
  </si>
  <si>
    <t>訪問型緩和サービス３日割／６０分／３割に対応</t>
  </si>
  <si>
    <t>　　　　200単位加算（３割利用者用）</t>
  </si>
  <si>
    <t>訪問型緩和サービス初回加算／３割に対応</t>
  </si>
  <si>
    <t>訪問型緩和サービス同一減算1回数／４５分／３割に対応</t>
  </si>
  <si>
    <t>訪問型緩和サービス同一減算１包括／４５分／３割に対応</t>
  </si>
  <si>
    <t>訪問型緩和サービス同一減算１日割／４５分／３割に対応</t>
  </si>
  <si>
    <t>訪問型緩和サービス同一減算２回数／４５分／３割に対応</t>
  </si>
  <si>
    <t>訪問型緩和サービス同一減算２包括／４５分／３割に対応</t>
  </si>
  <si>
    <t>訪問型緩和サービス同一減算２日割／４５分／３割に対応</t>
  </si>
  <si>
    <t>訪問型緩和サービス同一減算３回数／４５分／３割に対応</t>
  </si>
  <si>
    <t>訪問型緩和サービス同一減算３包括／４５分／３割に対応</t>
  </si>
  <si>
    <t>訪問型緩和サービス同一減算３日割／４５分／３割に対応</t>
  </si>
  <si>
    <t>訪問型緩和サービス同一減算1回数／６０分／３割に対応</t>
  </si>
  <si>
    <t>訪問型緩和サービス同一減算１包括／６０分／３割に対応</t>
  </si>
  <si>
    <t>訪問型緩和サービス同一減算１日割／６０分／３割に対応</t>
  </si>
  <si>
    <t>訪問型緩和サービス同一減算２回数／６０分／３割に対応</t>
  </si>
  <si>
    <t>訪問型緩和サービス同一減算２包括／６０分／３割に対応</t>
  </si>
  <si>
    <t>訪問型緩和サービス同一減算２日割／６０分／３割に対応</t>
  </si>
  <si>
    <t>訪問型緩和サービス同一減算３回数／６０分／３割に対応</t>
  </si>
  <si>
    <t>訪問型緩和サービス同一減算３包括／６０分／３割に対応</t>
  </si>
  <si>
    <t>訪問型緩和サービス同一減算３日割／６０分／３割に対応</t>
  </si>
  <si>
    <t>通所型緩和サービスⅠ回数／２割に対応</t>
  </si>
  <si>
    <t>通所型緩和サービスⅠ包括／２割に対応</t>
  </si>
  <si>
    <t>通所型緩和サービスⅠ日割／２割に対応</t>
  </si>
  <si>
    <t>通所型緩和サービスⅡ回数／２割に対応</t>
  </si>
  <si>
    <t>通所型緩和サービスⅡ包括／２割に対応</t>
  </si>
  <si>
    <t>通所型緩和サービスⅡ日割／２割に対応</t>
  </si>
  <si>
    <t>通所型緩和サービス同一減算Ⅰ回数／２割に対応</t>
  </si>
  <si>
    <t>通所型緩和サービス同一減算Ⅰ包括／２割に対応</t>
  </si>
  <si>
    <t>通所型緩和サービス同一減算Ⅰ日割／２割に対応</t>
  </si>
  <si>
    <t>通所型緩和サービス同一減算Ⅱ回数／２割に対応</t>
  </si>
  <si>
    <t>通所型緩和サービス同一減算Ⅱ包括／２割に対応</t>
  </si>
  <si>
    <t>通所型緩和サービス同一減算Ⅱ日割／２割に対応</t>
  </si>
  <si>
    <t>通所型緩和サービス定超Ⅰ回数／２割に対応</t>
  </si>
  <si>
    <t>通所型緩和サービス定超Ⅰ包括／２割に対応</t>
  </si>
  <si>
    <t>通所型緩和サービス定超Ⅰ日割／２割に対応</t>
  </si>
  <si>
    <t>通所型緩和サービス定超Ⅱ回数／２割に対応</t>
  </si>
  <si>
    <t>通所型緩和サービス定超Ⅱ包括／２割に対応</t>
  </si>
  <si>
    <t>通所型緩和サービス定超Ⅱ日割／２割に対応</t>
  </si>
  <si>
    <t>通所型緩和サービス人欠Ⅰ回数／２割に対応</t>
  </si>
  <si>
    <t>通所型緩和サービス人欠Ⅰ包括／２割に対応</t>
  </si>
  <si>
    <t>通所型緩和サービス人欠Ⅰ日割／２割に対応</t>
  </si>
  <si>
    <t>通所型緩和サービス人欠Ⅱ回数／２割に対応</t>
  </si>
  <si>
    <t>通所型緩和サービス人欠Ⅱ包括／２割に対応</t>
  </si>
  <si>
    <t>通所型緩和サービス人欠Ⅱ日割／２割に対応</t>
  </si>
  <si>
    <t>通所型緩和サービス同一・定超Ⅰ回数／２割に対応</t>
  </si>
  <si>
    <t>通所型緩和サービス同一・定超Ⅰ包括／２割に対応</t>
  </si>
  <si>
    <t>通所型緩和サービス同一・定超Ⅰ日割／２割に対応</t>
  </si>
  <si>
    <t>通所型緩和サービス同一・定超Ⅱ回数／２割に対応</t>
  </si>
  <si>
    <t>通所型緩和サービス同一・定超Ⅱ包括／２割に対応</t>
  </si>
  <si>
    <t>通所型緩和サービス同一・定超Ⅱ日割／２割に対応</t>
  </si>
  <si>
    <t>通所型緩和サービス同一・定超Ⅰ回数／２割に対応</t>
  </si>
  <si>
    <t>通所型緩和サービス同一・人欠Ⅰ回数／２割に対応</t>
  </si>
  <si>
    <t>通所型緩和サービス同一・人欠Ⅰ包括／２割に対応</t>
  </si>
  <si>
    <t>通所型緩和サービス同一・人欠Ⅰ日割／２割に対応</t>
  </si>
  <si>
    <t>通所型緩和サービス同一・人欠Ⅱ回数／２割に対応</t>
  </si>
  <si>
    <t>通所型緩和サービス同一・人欠Ⅱ包括／２割に対応</t>
  </si>
  <si>
    <t>通所型緩和サービス同一・人欠Ⅱ日割／２割に対応</t>
  </si>
  <si>
    <t>通所型緩和サービスⅠ回数／３割に対応</t>
  </si>
  <si>
    <t>通所型緩和サービスⅠ包括／３割に対応</t>
  </si>
  <si>
    <t>通所型緩和サービスⅠ日割／３割に対応</t>
  </si>
  <si>
    <t>通所型緩和サービスⅡ回数／３割に対応</t>
  </si>
  <si>
    <t>通所型緩和サービスⅡ包括／３割に対応</t>
  </si>
  <si>
    <t>通所型緩和サービスⅡ日割／３割に対応</t>
  </si>
  <si>
    <t>通所型緩和サービスⅠ回数／３割に対応</t>
  </si>
  <si>
    <t>通所型緩和サービス同一減算Ⅰ回数／３割に対応</t>
  </si>
  <si>
    <t>通所型緩和サービス同一減算Ⅰ包括／３割に対応</t>
  </si>
  <si>
    <t>通所型緩和サービス同一減算Ⅰ日割／３割に対応</t>
  </si>
  <si>
    <t>通所型緩和サービス同一減算Ⅱ回数／３割に対応</t>
  </si>
  <si>
    <t>通所型緩和サービス同一減算Ⅱ包括／３割に対応</t>
  </si>
  <si>
    <t>通所型緩和サービス同一減算Ⅱ日割／３割に対応</t>
  </si>
  <si>
    <t>通所型緩和サービス定超Ⅰ回数／３割に対応</t>
  </si>
  <si>
    <t>通所型緩和サービス定超Ⅰ包括／３割に対応</t>
  </si>
  <si>
    <t>通所型緩和サービス定超Ⅰ日割／３割に対応</t>
  </si>
  <si>
    <t>通所型緩和サービス定超Ⅱ回数／３割に対応</t>
  </si>
  <si>
    <t>通所型緩和サービス定超Ⅱ包括／３割に対応</t>
  </si>
  <si>
    <t>通所型緩和サービス定超Ⅱ日割／３割に対応</t>
  </si>
  <si>
    <t>通所型緩和サービス人欠Ⅰ回数／３割に対応</t>
  </si>
  <si>
    <t>通所型緩和サービス人欠Ⅰ包括／３割に対応</t>
  </si>
  <si>
    <t>通所型緩和サービス人欠Ⅰ日割／３割に対応</t>
  </si>
  <si>
    <t>通所型緩和サービス人欠Ⅱ回数／３割に対応</t>
  </si>
  <si>
    <t>通所型緩和サービス人欠Ⅱ包括／３割に対応</t>
  </si>
  <si>
    <t>通所型緩和サービス人欠Ⅱ日割／３割に対応</t>
  </si>
  <si>
    <t>通所型緩和サービス同一・定超Ⅰ回数／３割に対応</t>
  </si>
  <si>
    <t>通所型緩和サービス同一・定超Ⅰ包括／３割に対応</t>
  </si>
  <si>
    <t>通所型緩和サービス同一・定超Ⅰ日割／３割に対応</t>
  </si>
  <si>
    <t>通所型緩和サービス同一・定超Ⅱ回数／３割に対応</t>
  </si>
  <si>
    <t>通所型緩和サービス同一・定超Ⅱ包括／３割に対応</t>
  </si>
  <si>
    <t>通所型緩和サービス同一・定超Ⅱ日割／３割に対応</t>
  </si>
  <si>
    <t>通所型緩和サービス同一・人欠Ⅰ回数／３割に対応</t>
  </si>
  <si>
    <t>通所型緩和サービス同一・人欠Ⅰ包括／３割に対応</t>
  </si>
  <si>
    <t>通所型緩和サービス同一・人欠Ⅰ日割／３割に対応</t>
  </si>
  <si>
    <t>通所型緩和サービス同一・人欠Ⅱ回数／３割に対応</t>
  </si>
  <si>
    <t>通所型緩和サービス同一・人欠Ⅱ包括／３割に対応</t>
  </si>
  <si>
    <t>通所型緩和サービス同一・人欠Ⅱ日割／３割に対応</t>
  </si>
  <si>
    <t>(1)生活機能向上連携加算（Ⅰ）</t>
  </si>
  <si>
    <t>100単位</t>
  </si>
  <si>
    <t>(2)生活機能向上連携加算（Ⅱ）</t>
  </si>
  <si>
    <t>200単位</t>
  </si>
  <si>
    <t>通所型独自サービス生活機能向上連携加算１</t>
  </si>
  <si>
    <t>通所型独自サービス生活機能向上連携加算２</t>
  </si>
  <si>
    <t>通所型独自サービス栄養スクリーニング加算</t>
  </si>
  <si>
    <t>リ 生活機能向上連携加算</t>
  </si>
  <si>
    <t>100単位</t>
  </si>
  <si>
    <t>5単位</t>
  </si>
  <si>
    <t>運動器機能向上加算を算定している場合</t>
  </si>
  <si>
    <t>1回につき</t>
  </si>
  <si>
    <t>ヌ　栄養スクリーニング加算　（6ヶ月に１回を限度）</t>
  </si>
  <si>
    <t>通所型独自サービス生活機能向上連携加算／21</t>
  </si>
  <si>
    <t>通所型独自サービス生活機能向上連携加算／22</t>
  </si>
  <si>
    <t>通所型独自サービス栄養スクリーニング加算／２</t>
  </si>
  <si>
    <t>訪問型独自サービス生活機能向上連携加算Ⅰ</t>
  </si>
  <si>
    <t>訪問型独自サービス生活機能向上連携加算Ⅱ</t>
  </si>
  <si>
    <t>1,655単位</t>
  </si>
  <si>
    <t>3,393単位</t>
  </si>
  <si>
    <t>380単位</t>
  </si>
  <si>
    <t>380単位</t>
  </si>
  <si>
    <t>380単位</t>
  </si>
  <si>
    <t>391単位</t>
  </si>
  <si>
    <t>240単位</t>
  </si>
  <si>
    <t>1055単位</t>
  </si>
  <si>
    <t>35単位</t>
  </si>
  <si>
    <t>244単位</t>
  </si>
  <si>
    <t>2,108単位</t>
  </si>
  <si>
    <t>70単位</t>
  </si>
  <si>
    <t>3,344単位</t>
  </si>
  <si>
    <t>1655単位</t>
  </si>
  <si>
    <t>317単位</t>
  </si>
  <si>
    <t>1382単位</t>
  </si>
  <si>
    <t>46単位</t>
  </si>
  <si>
    <t>326単位</t>
  </si>
  <si>
    <t>2833単位</t>
  </si>
  <si>
    <t>94単位</t>
  </si>
  <si>
    <t>1382-376</t>
  </si>
  <si>
    <t>326-94</t>
  </si>
  <si>
    <t>2833－752</t>
  </si>
  <si>
    <t>94-25</t>
  </si>
  <si>
    <t>2108単位</t>
  </si>
  <si>
    <t>3344単位</t>
  </si>
  <si>
    <t>1160単位</t>
  </si>
  <si>
    <t>39単位</t>
  </si>
  <si>
    <t>268単位</t>
  </si>
  <si>
    <t>2319単位</t>
  </si>
  <si>
    <t>77単位</t>
  </si>
  <si>
    <t>283単位</t>
  </si>
  <si>
    <t>3678単位</t>
  </si>
  <si>
    <t>123単位</t>
  </si>
  <si>
    <t>264単位</t>
  </si>
  <si>
    <t>240×90％</t>
  </si>
  <si>
    <t>1,055×90％</t>
  </si>
  <si>
    <t>35×90％</t>
  </si>
  <si>
    <t>244×90％</t>
  </si>
  <si>
    <t>2,108×90％</t>
  </si>
  <si>
    <t>70×90％</t>
  </si>
  <si>
    <t>1160×90％</t>
  </si>
  <si>
    <t>39×90％</t>
  </si>
  <si>
    <t>2,319×90％</t>
  </si>
  <si>
    <t>77×90％</t>
  </si>
  <si>
    <t>3,678×90％</t>
  </si>
  <si>
    <t>123×90％</t>
  </si>
  <si>
    <t>317-94</t>
  </si>
  <si>
    <t>317×７０％</t>
  </si>
  <si>
    <t>1382×７０％</t>
  </si>
  <si>
    <t>46×７０％</t>
  </si>
  <si>
    <t>326×７０％</t>
  </si>
  <si>
    <t>2833×７０％</t>
  </si>
  <si>
    <t>94×７０％</t>
  </si>
  <si>
    <t>1382×７０％</t>
  </si>
  <si>
    <t>46×７０％</t>
  </si>
  <si>
    <t>326×７０％</t>
  </si>
  <si>
    <t>223×70％</t>
  </si>
  <si>
    <t>1006×70％</t>
  </si>
  <si>
    <t>34×70％</t>
  </si>
  <si>
    <t>232×70％</t>
  </si>
  <si>
    <t>2081×70％</t>
  </si>
  <si>
    <t>69×70％</t>
  </si>
  <si>
    <t>317-94</t>
  </si>
  <si>
    <t>1382-376</t>
  </si>
  <si>
    <t>46-12</t>
  </si>
  <si>
    <t>2833－752</t>
  </si>
  <si>
    <t>94-25</t>
  </si>
  <si>
    <t>317×７０％</t>
  </si>
  <si>
    <t>1382×７０％</t>
  </si>
  <si>
    <t>46×７０％</t>
  </si>
  <si>
    <t>326×７０％</t>
  </si>
  <si>
    <t>2833×７０％</t>
  </si>
  <si>
    <t>94×７０％</t>
  </si>
  <si>
    <t>317×７０％</t>
  </si>
  <si>
    <t>1382×７０％</t>
  </si>
  <si>
    <t>46×７０％</t>
  </si>
  <si>
    <t>326×７０％</t>
  </si>
  <si>
    <t>2833×７０％</t>
  </si>
  <si>
    <t>94×７０％</t>
  </si>
  <si>
    <t>223×70％</t>
  </si>
  <si>
    <t>1006×70％</t>
  </si>
  <si>
    <t>34×70％</t>
  </si>
  <si>
    <t>232×70％</t>
  </si>
  <si>
    <t>2081×70％</t>
  </si>
  <si>
    <t>69×70％</t>
  </si>
  <si>
    <t>317-94</t>
  </si>
  <si>
    <t>1382-376</t>
  </si>
  <si>
    <t>326-94</t>
  </si>
  <si>
    <t>2833－752</t>
  </si>
  <si>
    <t>94-25</t>
  </si>
  <si>
    <t>＊コード1101×0.137</t>
  </si>
  <si>
    <t>＊コード1102×0.137</t>
  </si>
  <si>
    <t>＊コード1103×0.137</t>
  </si>
  <si>
    <t>＊コード1104×0.137</t>
  </si>
  <si>
    <t>＊コード1105×0.137</t>
  </si>
  <si>
    <t>＊コード1106×0.137</t>
  </si>
  <si>
    <t>＊コード1107×0.137</t>
  </si>
  <si>
    <t>＊コード1108×0.137</t>
  </si>
  <si>
    <t>＊コード1109×0.137</t>
  </si>
  <si>
    <t>＊コード1101×0.1</t>
  </si>
  <si>
    <t>＊コード1102×0.1</t>
  </si>
  <si>
    <t>＊コード1103×0.1</t>
  </si>
  <si>
    <t>＊コード1104×0.1</t>
  </si>
  <si>
    <t>＊コード1105×0.1</t>
  </si>
  <si>
    <t>＊コード1106×0.1</t>
  </si>
  <si>
    <t>＊コード1107×0.1</t>
  </si>
  <si>
    <t>＊コード1108×0.1</t>
  </si>
  <si>
    <t>＊コード1109×0.1</t>
  </si>
  <si>
    <t>＊コード1128×0.137</t>
  </si>
  <si>
    <t>＊コード1129×0.137</t>
  </si>
  <si>
    <t>＊コード1130×0.137</t>
  </si>
  <si>
    <t>＊コード1131×0.137</t>
  </si>
  <si>
    <t>＊コード1132×0.137</t>
  </si>
  <si>
    <t>＊コード1133×0.137</t>
  </si>
  <si>
    <t>＊コード1134×0.137</t>
  </si>
  <si>
    <t>＊コード1135×0.137</t>
  </si>
  <si>
    <t>＊コード1136×0.137</t>
  </si>
  <si>
    <t>＊コード1128×0.1</t>
  </si>
  <si>
    <t>＊コード1129×0.1</t>
  </si>
  <si>
    <t>＊コード1130×0.1</t>
  </si>
  <si>
    <t>＊コード1131×0.1</t>
  </si>
  <si>
    <t>＊コード1132×0.1</t>
  </si>
  <si>
    <t>＊コード1133×0.1</t>
  </si>
  <si>
    <t>＊コード1134×0.1</t>
  </si>
  <si>
    <t>＊コード1135×0.1</t>
  </si>
  <si>
    <t>＊コード1136×0.1</t>
  </si>
  <si>
    <t>＊コード1155×0.137</t>
  </si>
  <si>
    <t>＊コード1155×0.1</t>
  </si>
  <si>
    <t>＊コード1201×0.137</t>
  </si>
  <si>
    <t>＊コード1202×0.137</t>
  </si>
  <si>
    <t>＊コード1203×0.137</t>
  </si>
  <si>
    <t>＊コード1204×0.137</t>
  </si>
  <si>
    <t>＊コード1205×0.137</t>
  </si>
  <si>
    <t>＊コード1206×0.137</t>
  </si>
  <si>
    <t>＊コード1207×0.137</t>
  </si>
  <si>
    <t>＊コード1208×0.137</t>
  </si>
  <si>
    <t>＊コード1209×0.137</t>
  </si>
  <si>
    <t>＊コード1201×0.1</t>
  </si>
  <si>
    <t>＊コード1202×0.1</t>
  </si>
  <si>
    <t>＊コード1203×0.1</t>
  </si>
  <si>
    <t>＊コード1204×0.1</t>
  </si>
  <si>
    <t>＊コード1205×0.1</t>
  </si>
  <si>
    <t>＊コード1206×0.1</t>
  </si>
  <si>
    <t>＊コード1207×0.1</t>
  </si>
  <si>
    <t>＊コード1208×0.1</t>
  </si>
  <si>
    <t>＊コード1209×0.1</t>
  </si>
  <si>
    <t>＊コード1228×0.137</t>
  </si>
  <si>
    <t>＊コード1229×0.137</t>
  </si>
  <si>
    <t>＊コード1230×0.137</t>
  </si>
  <si>
    <t>＊コード1231×0.137</t>
  </si>
  <si>
    <t>＊コード1232×0.137</t>
  </si>
  <si>
    <t>＊コード1233×0.137</t>
  </si>
  <si>
    <t>＊コード1234×0.137</t>
  </si>
  <si>
    <t>＊コード1235×0.137</t>
  </si>
  <si>
    <t>＊コード1236×0.137</t>
  </si>
  <si>
    <t>＊コード1228×0.1</t>
  </si>
  <si>
    <t>＊コード1229×0.1</t>
  </si>
  <si>
    <t>＊コード1230×0.1</t>
  </si>
  <si>
    <t>＊コード1231×0.1</t>
  </si>
  <si>
    <t>＊コード1232×0.1</t>
  </si>
  <si>
    <t>＊コード1233×0.1</t>
  </si>
  <si>
    <t>＊コード1234×0.1</t>
  </si>
  <si>
    <t>＊コード1235×0.1</t>
  </si>
  <si>
    <t>＊コード1236×0.1</t>
  </si>
  <si>
    <t>＊コード1255×0.137</t>
  </si>
  <si>
    <t>＊コード1255×0.1</t>
  </si>
  <si>
    <t>＊コード1302×0.137</t>
  </si>
  <si>
    <t>＊コード1303×0.137</t>
  </si>
  <si>
    <t>＊コード1304×0.137</t>
  </si>
  <si>
    <t>＊コード1305×0.137</t>
  </si>
  <si>
    <t>＊コード1306×0.137</t>
  </si>
  <si>
    <t>＊コード1307×0.137</t>
  </si>
  <si>
    <t>＊コード1308×0.137</t>
  </si>
  <si>
    <t>＊コード1309×0.137</t>
  </si>
  <si>
    <t>＊コード130.1×0.1</t>
  </si>
  <si>
    <t>＊コード1302×0.1</t>
  </si>
  <si>
    <t>＊コード1303×0.1</t>
  </si>
  <si>
    <t>＊コード1304×0.1</t>
  </si>
  <si>
    <t>＊コード1305×0.1</t>
  </si>
  <si>
    <t>＊コード1306×0.1</t>
  </si>
  <si>
    <t>＊コード1307×0.1</t>
  </si>
  <si>
    <t>＊コード1308×0.1</t>
  </si>
  <si>
    <t>＊コード1309×0.1</t>
  </si>
  <si>
    <t>＊コード1328×0.137</t>
  </si>
  <si>
    <t>＊コード1301×0.137</t>
  </si>
  <si>
    <t>＊コード1329×0.137</t>
  </si>
  <si>
    <t>＊コード1330×0.137</t>
  </si>
  <si>
    <t>＊コード1331×0.137</t>
  </si>
  <si>
    <t>＊コード1332×0.137</t>
  </si>
  <si>
    <t>＊コード1333×0.137</t>
  </si>
  <si>
    <t>＊コード1334×0.137</t>
  </si>
  <si>
    <t>＊コード1335×0.137</t>
  </si>
  <si>
    <t>＊コード1336×0.137</t>
  </si>
  <si>
    <t>＊コード1328×0.1</t>
  </si>
  <si>
    <t>＊コード1329×0.1</t>
  </si>
  <si>
    <t>＊コード1330×0.1</t>
  </si>
  <si>
    <t>＊コード1331×0.1</t>
  </si>
  <si>
    <t>＊コード1332×0.1</t>
  </si>
  <si>
    <t>＊コード1333×0.1</t>
  </si>
  <si>
    <t>＊コード1334×0.1</t>
  </si>
  <si>
    <t>＊コード1335×0.1</t>
  </si>
  <si>
    <t>＊コード1336×0.1</t>
  </si>
  <si>
    <t>＊コード1355×0.137</t>
  </si>
  <si>
    <t>＊コード1355×0.1</t>
  </si>
  <si>
    <t>240×90％</t>
  </si>
  <si>
    <t>1055×90％</t>
  </si>
  <si>
    <t>35×90％</t>
  </si>
  <si>
    <t>244×90％</t>
  </si>
  <si>
    <t>2,108×90％</t>
  </si>
  <si>
    <t>70×90％</t>
  </si>
  <si>
    <t>3,344×90％</t>
  </si>
  <si>
    <t>111×90％</t>
  </si>
  <si>
    <t>＊コード1401×0.137</t>
  </si>
  <si>
    <t>＊コード1402×0.137</t>
  </si>
  <si>
    <t>＊コード1403×0.137</t>
  </si>
  <si>
    <t>＊コード1404×0.137</t>
  </si>
  <si>
    <t>＊コード1405×0.137</t>
  </si>
  <si>
    <t>＊コード1406×0.137</t>
  </si>
  <si>
    <t>＊コード1407×0.137</t>
  </si>
  <si>
    <t>＊コード1408×0.137</t>
  </si>
  <si>
    <t>＊コード1409×0.137</t>
  </si>
  <si>
    <t>＊コード1401×0.1</t>
  </si>
  <si>
    <t>＊コード1402×0.1</t>
  </si>
  <si>
    <t>＊コード1403×0.1</t>
  </si>
  <si>
    <t>＊コード1404×0.1</t>
  </si>
  <si>
    <t>＊コード1405×0.1</t>
  </si>
  <si>
    <t>＊コード1406×0.1</t>
  </si>
  <si>
    <t>＊コード1407×0.1</t>
  </si>
  <si>
    <t>＊コード1408×0.1</t>
  </si>
  <si>
    <t>＊コード1409×0.1</t>
  </si>
  <si>
    <t>＊コード1428×0.137</t>
  </si>
  <si>
    <t>＊コード1429×0.137</t>
  </si>
  <si>
    <t>＊コード1430×0.137</t>
  </si>
  <si>
    <t>＊コード1431×0.137</t>
  </si>
  <si>
    <t>＊コード1432×0.137</t>
  </si>
  <si>
    <t>＊コード1433×0.137</t>
  </si>
  <si>
    <t>＊コード1434×0.137</t>
  </si>
  <si>
    <t>＊コード1435×0.137</t>
  </si>
  <si>
    <t>＊コード1436×0.137</t>
  </si>
  <si>
    <t>＊コード1428×0.1</t>
  </si>
  <si>
    <t>＊コード1429×0.1</t>
  </si>
  <si>
    <t>＊コード1430×0.1</t>
  </si>
  <si>
    <t>＊コード1431×0.1</t>
  </si>
  <si>
    <t>＊コード1432×0.1</t>
  </si>
  <si>
    <t>＊コード1433×0.1</t>
  </si>
  <si>
    <t>＊コード1434×0.1</t>
  </si>
  <si>
    <t>＊コード1436×0.1</t>
  </si>
  <si>
    <t>2108×90％</t>
  </si>
  <si>
    <t>＊コード1501×0.137</t>
  </si>
  <si>
    <t>＊コード1502×0.137</t>
  </si>
  <si>
    <t>＊コード1503×0.137</t>
  </si>
  <si>
    <t>＊コード1504×0.137</t>
  </si>
  <si>
    <t>＊コード1505×0.137</t>
  </si>
  <si>
    <t>＊コード1506×0.137</t>
  </si>
  <si>
    <t>＊コード1507×0.137</t>
  </si>
  <si>
    <t>＊コード1508×0.137</t>
  </si>
  <si>
    <t>＊コード1509×0.137</t>
  </si>
  <si>
    <t>＊コード1501×0.1</t>
  </si>
  <si>
    <t>＊コード1502×0.1</t>
  </si>
  <si>
    <t>＊コード1503×0.1</t>
  </si>
  <si>
    <t>＊コード1504×0.1</t>
  </si>
  <si>
    <t>＊コード1505×0.1</t>
  </si>
  <si>
    <t>＊コード1506×0.1</t>
  </si>
  <si>
    <t>＊コード1507×0.1</t>
  </si>
  <si>
    <t>＊コード1508×0.1</t>
  </si>
  <si>
    <t>＊コード1509×0.1</t>
  </si>
  <si>
    <t>1160×90％</t>
  </si>
  <si>
    <t>39×90％</t>
  </si>
  <si>
    <t>268×90％</t>
  </si>
  <si>
    <t>2,319×90％</t>
  </si>
  <si>
    <t>77×90％</t>
  </si>
  <si>
    <t>3,678×90％</t>
  </si>
  <si>
    <t>123×90％</t>
  </si>
  <si>
    <t>＊コード1528×0.137</t>
  </si>
  <si>
    <t>＊コード1529×0.137</t>
  </si>
  <si>
    <t>＊コード1530×0.137</t>
  </si>
  <si>
    <t>＊コード1531×0.137</t>
  </si>
  <si>
    <t>＊コード1532×0.137</t>
  </si>
  <si>
    <t>＊コード1533×0.137</t>
  </si>
  <si>
    <t>＊コード1534×0.137</t>
  </si>
  <si>
    <t>＊コード1535×0.137</t>
  </si>
  <si>
    <t>＊コード1536×0.137</t>
  </si>
  <si>
    <t>＊コード1528×0.1</t>
  </si>
  <si>
    <t>＊コード1529×0.1</t>
  </si>
  <si>
    <t>＊コード1530×0.1</t>
  </si>
  <si>
    <t>＊コード1531×0.1</t>
  </si>
  <si>
    <t>＊コード1532×0.1</t>
  </si>
  <si>
    <t>＊コード1533×0.1</t>
  </si>
  <si>
    <t>＊コード1534×0.1</t>
  </si>
  <si>
    <t>＊コード1535×0.1</t>
  </si>
  <si>
    <t>＊コード1536×0.1</t>
  </si>
  <si>
    <t>1,055×90％</t>
  </si>
  <si>
    <t>＊コード1602×0.137</t>
  </si>
  <si>
    <t>＊コード1601×0.137</t>
  </si>
  <si>
    <t>＊コード1603×0.137</t>
  </si>
  <si>
    <t>＊コード1604×0.137</t>
  </si>
  <si>
    <t>＊コード1605×0.137</t>
  </si>
  <si>
    <t>＊コード1606×0.137</t>
  </si>
  <si>
    <t>＊コード1607×0.137</t>
  </si>
  <si>
    <t>＊コード1608×0.137</t>
  </si>
  <si>
    <t>＊コード1610×0.137</t>
  </si>
  <si>
    <t>＊コード1601×0.1</t>
  </si>
  <si>
    <t>＊コード1602×0.1</t>
  </si>
  <si>
    <t>＊コード1603×0.1</t>
  </si>
  <si>
    <t>＊コード1604×0.1</t>
  </si>
  <si>
    <t>＊コード1605×0.1</t>
  </si>
  <si>
    <t>＊コード1606×0.1</t>
  </si>
  <si>
    <t>＊コード1607×0.1</t>
  </si>
  <si>
    <t>＊コード1608×0.1</t>
  </si>
  <si>
    <t>＊コード1610×0.1</t>
  </si>
  <si>
    <t>1160×90％</t>
  </si>
  <si>
    <t>39×90％</t>
  </si>
  <si>
    <t>2,319×90％</t>
  </si>
  <si>
    <t>77×90％</t>
  </si>
  <si>
    <t>3,678×90％</t>
  </si>
  <si>
    <t>123×90％</t>
  </si>
  <si>
    <t>＊コード1628×0.137</t>
  </si>
  <si>
    <t>＊コード1629×0.137</t>
  </si>
  <si>
    <t>＊コード1630×0.137</t>
  </si>
  <si>
    <t>＊コード1631×0.137</t>
  </si>
  <si>
    <t>＊コード1633×0.137</t>
  </si>
  <si>
    <t>＊コード1632×0.137</t>
  </si>
  <si>
    <t>＊コード1634×0.137</t>
  </si>
  <si>
    <t>＊コード1635×0.137</t>
  </si>
  <si>
    <t>＊コード1636×0.137</t>
  </si>
  <si>
    <t>＊コード1628×0.1</t>
  </si>
  <si>
    <t>＊コード1629×0.1</t>
  </si>
  <si>
    <t>＊コード1630×0.1</t>
  </si>
  <si>
    <t>＊コード1631×0.1</t>
  </si>
  <si>
    <t>＊コード1632×0.1</t>
  </si>
  <si>
    <t>＊コード1633×0.1</t>
  </si>
  <si>
    <t>＊コード1634×0.1</t>
  </si>
  <si>
    <t>＊コード1635×0.1</t>
  </si>
  <si>
    <t>＊コード1636×0.1</t>
  </si>
  <si>
    <t>＊コード1111×0.7</t>
  </si>
  <si>
    <t>＊コード1112×0.7</t>
  </si>
  <si>
    <t>＊コード1113×0.7</t>
  </si>
  <si>
    <t>＊コード1117×0.7</t>
  </si>
  <si>
    <t>＊コード1121×0.7</t>
  </si>
  <si>
    <t>＊コード1222×0.7</t>
  </si>
  <si>
    <t>＊コード1223×0.7</t>
  </si>
  <si>
    <t>＊コード1123×0.7</t>
  </si>
  <si>
    <t>＊コード1101×0.059</t>
  </si>
  <si>
    <t>＊コード1102×0.059</t>
  </si>
  <si>
    <t>＊コード1103×0.059</t>
  </si>
  <si>
    <t>＊コード1104×0.059</t>
  </si>
  <si>
    <t>＊コード1105×0.059</t>
  </si>
  <si>
    <t>＊コード1106×0.059</t>
  </si>
  <si>
    <t>＊コード1101×0.043</t>
  </si>
  <si>
    <t>＊コード1102×0.043</t>
  </si>
  <si>
    <t>＊コード1103×0.043</t>
  </si>
  <si>
    <t>＊コード1104×0.043</t>
  </si>
  <si>
    <t>＊コード1105×0.043</t>
  </si>
  <si>
    <t>＊コード1106×0.043</t>
  </si>
  <si>
    <t>＊コード1119×0.059</t>
  </si>
  <si>
    <t>＊コード1120×0.059</t>
  </si>
  <si>
    <t>＊コード1121×0.059</t>
  </si>
  <si>
    <t>＊コード1122×0.059</t>
  </si>
  <si>
    <t>＊コード1123×0.059</t>
  </si>
  <si>
    <t>＊コード1124×0.059</t>
  </si>
  <si>
    <t>＊コード1119×0.043</t>
  </si>
  <si>
    <t>＊コード1120×0.043</t>
  </si>
  <si>
    <t>＊コード1121×0.043</t>
  </si>
  <si>
    <t>＊コード1122×0.043</t>
  </si>
  <si>
    <t>＊コード1123×0.043</t>
  </si>
  <si>
    <t>＊コード1124×0.043</t>
  </si>
  <si>
    <t>＊コード1137×0.059</t>
  </si>
  <si>
    <t>＊コード1138×0.059</t>
  </si>
  <si>
    <t>＊コード1139×0.059</t>
  </si>
  <si>
    <t>＊コード1140×0.059</t>
  </si>
  <si>
    <t>＊コード1141×0.059</t>
  </si>
  <si>
    <t>＊コード1142×0.059</t>
  </si>
  <si>
    <t>＊コード1137×0.043</t>
  </si>
  <si>
    <t>＊コード1138×0.043</t>
  </si>
  <si>
    <t>＊コード1139×0.043</t>
  </si>
  <si>
    <t>＊コード1140×0.043</t>
  </si>
  <si>
    <t>＊コード1141×0.043</t>
  </si>
  <si>
    <t>＊コード1142×0.043</t>
  </si>
  <si>
    <t>＊コード1155×0.059</t>
  </si>
  <si>
    <t>＊コード1156×0.059</t>
  </si>
  <si>
    <t>＊コード1157×0.059</t>
  </si>
  <si>
    <t>＊コード1158×0.059</t>
  </si>
  <si>
    <t>＊コード1159×0.059</t>
  </si>
  <si>
    <t>＊コード1160×0.059</t>
  </si>
  <si>
    <t>＊コード1155×0.043</t>
  </si>
  <si>
    <t>＊コード1156×0.043</t>
  </si>
  <si>
    <t>＊コード1157×0.043</t>
  </si>
  <si>
    <t>＊コード1158×0.043</t>
  </si>
  <si>
    <t>＊コード1159×0.043</t>
  </si>
  <si>
    <t>＊コード1160×0.043</t>
  </si>
  <si>
    <t>＊コード1119×0.7</t>
  </si>
  <si>
    <t>＊コード1120×0.7</t>
  </si>
  <si>
    <t>＊コード1121×0.7</t>
  </si>
  <si>
    <t>＊コード1122×0.7</t>
  </si>
  <si>
    <t>＊コード1123×0.7</t>
  </si>
  <si>
    <t>＊コード1124×0.7</t>
  </si>
  <si>
    <t>＊コード1101-94</t>
  </si>
  <si>
    <t>＊コード1102-376</t>
  </si>
  <si>
    <t>＊コード1103-12</t>
  </si>
  <si>
    <t>＊コード1104-94</t>
  </si>
  <si>
    <t>＊コード1105-752</t>
  </si>
  <si>
    <t>＊コード1106-25</t>
  </si>
  <si>
    <t>＊コード1101×0.7</t>
  </si>
  <si>
    <t>＊コード1102×07</t>
  </si>
  <si>
    <t>＊コード1103×0.7</t>
  </si>
  <si>
    <t>＊コード1104×0.7</t>
  </si>
  <si>
    <t>＊コード1105×0.7</t>
  </si>
  <si>
    <t>＊コード1106×0.7</t>
  </si>
  <si>
    <t>＊コード1173×0.059</t>
  </si>
  <si>
    <t>＊コード1174×0.059</t>
  </si>
  <si>
    <t>＊コード1175×0.059</t>
  </si>
  <si>
    <t>＊コード1176×0.059</t>
  </si>
  <si>
    <t>＊コード1177×0.059</t>
  </si>
  <si>
    <t>＊コード1178×0.059</t>
  </si>
  <si>
    <t>＊コード1173×0.043</t>
  </si>
  <si>
    <t>＊コード1174×0.043</t>
  </si>
  <si>
    <t>＊コード1175×0.043</t>
  </si>
  <si>
    <t>＊コード1176×0.043</t>
  </si>
  <si>
    <t>＊コード1177×0.043</t>
  </si>
  <si>
    <t>＊コード1178×0.043</t>
  </si>
  <si>
    <t>＊コード1191×0.059</t>
  </si>
  <si>
    <t>＊コード1192×0.059</t>
  </si>
  <si>
    <t>＊コード1193×0.059</t>
  </si>
  <si>
    <t>＊コード1194×0.059</t>
  </si>
  <si>
    <t>＊コード1195×0.059</t>
  </si>
  <si>
    <t>＊コード1196×0.059</t>
  </si>
  <si>
    <t>＊コード1191×0.043</t>
  </si>
  <si>
    <t>＊コード1192×0.043</t>
  </si>
  <si>
    <t>＊コード1193×0.043</t>
  </si>
  <si>
    <t>＊コード1194×0.043</t>
  </si>
  <si>
    <t>＊コード1195×0.043</t>
  </si>
  <si>
    <t>＊コード1196×0.043</t>
  </si>
  <si>
    <t>＊コード1301×0.059</t>
  </si>
  <si>
    <t>＊コード1302×0.059</t>
  </si>
  <si>
    <t>＊コード1303×0.059</t>
  </si>
  <si>
    <t>＊コード1304×0.059</t>
  </si>
  <si>
    <t>＊コード11305×0.059</t>
  </si>
  <si>
    <t>＊コード1306×0.059</t>
  </si>
  <si>
    <t>＊コード1301×0.043</t>
  </si>
  <si>
    <t>＊コード1302×0.043</t>
  </si>
  <si>
    <t>＊コード1303×0.043</t>
  </si>
  <si>
    <t>＊コード1304×0.043</t>
  </si>
  <si>
    <t>＊コード11305×0.043</t>
  </si>
  <si>
    <t>＊コード1306×0.043</t>
  </si>
  <si>
    <t>＊コード1301-94</t>
  </si>
  <si>
    <t>＊コード1302-376</t>
  </si>
  <si>
    <t>＊コード1303-12</t>
  </si>
  <si>
    <t>＊コード1304-94</t>
  </si>
  <si>
    <t>＊コード1305-752</t>
  </si>
  <si>
    <t>＊コード1306-25</t>
  </si>
  <si>
    <t>＊コード1319×0.059</t>
  </si>
  <si>
    <t>＊コード1320×0.059</t>
  </si>
  <si>
    <t>＊コード1321×0.059</t>
  </si>
  <si>
    <t>＊コード1322×0.059</t>
  </si>
  <si>
    <t>＊コード1324×0.059</t>
  </si>
  <si>
    <t>＊コード1323×0.059</t>
  </si>
  <si>
    <t>＊コード1319×0.043</t>
  </si>
  <si>
    <t>＊コード1320×0.043</t>
  </si>
  <si>
    <t>＊コード1321×0.043</t>
  </si>
  <si>
    <t>＊コード1322×0.043</t>
  </si>
  <si>
    <t>＊コード1323×0.043</t>
  </si>
  <si>
    <t>＊コード1324×0.043</t>
  </si>
  <si>
    <t>＊コード1301×0.7</t>
  </si>
  <si>
    <t>＊コード1302×0.7</t>
  </si>
  <si>
    <t>＊コード1303×0.7</t>
  </si>
  <si>
    <t>＊コード1304×0.7</t>
  </si>
  <si>
    <t>＊コード1305×0.7</t>
  </si>
  <si>
    <t>＊コード1306×0.7</t>
  </si>
  <si>
    <t>＊コード1337×0.059</t>
  </si>
  <si>
    <t>＊コード1338×0.059</t>
  </si>
  <si>
    <t>＊コード1339×0.059</t>
  </si>
  <si>
    <t>＊コード1340×0.059</t>
  </si>
  <si>
    <t>＊コード1341×0.059</t>
  </si>
  <si>
    <t>＊コード1342×0.059</t>
  </si>
  <si>
    <t>＊コード1337×0.043</t>
  </si>
  <si>
    <t>＊コード1338×0.043</t>
  </si>
  <si>
    <t>＊コード1339×0.043</t>
  </si>
  <si>
    <t>＊コード1340×0.043</t>
  </si>
  <si>
    <t>＊コード1341×0.043</t>
  </si>
  <si>
    <t>＊コード1342×0.043</t>
  </si>
  <si>
    <t>＊コード1355×0.059</t>
  </si>
  <si>
    <t>＊コード1356×0.059</t>
  </si>
  <si>
    <t>＊コード1357×0.059</t>
  </si>
  <si>
    <t>＊コード1358×0.059</t>
  </si>
  <si>
    <t>＊コード1359×0.059</t>
  </si>
  <si>
    <t>＊コード1360×0.059</t>
  </si>
  <si>
    <t>＊コード1355×0.043</t>
  </si>
  <si>
    <t>＊コード1356×0.043</t>
  </si>
  <si>
    <t>＊コード1357×0.043</t>
  </si>
  <si>
    <t>＊コード1358×0.043</t>
  </si>
  <si>
    <t>＊コード1359×0.043</t>
  </si>
  <si>
    <t>＊コード1360×0.043</t>
  </si>
  <si>
    <t>＊コード1319×0.7</t>
  </si>
  <si>
    <t>＊コード1320×0.7</t>
  </si>
  <si>
    <t>＊コード1321×0.7</t>
  </si>
  <si>
    <t>＊コード1322×0.7</t>
  </si>
  <si>
    <t>＊コード1323×0.7</t>
  </si>
  <si>
    <t>＊コード1324×0.7</t>
  </si>
  <si>
    <t>＊コード1373×0.059</t>
  </si>
  <si>
    <t>＊コード1374×0.059</t>
  </si>
  <si>
    <t>＊コード1375×0.059</t>
  </si>
  <si>
    <t>＊コード1376×0.059</t>
  </si>
  <si>
    <t>＊コード1377×0.059</t>
  </si>
  <si>
    <t>＊コード1378×0.059</t>
  </si>
  <si>
    <t>＊コード1373×0.043</t>
  </si>
  <si>
    <t>＊コード1374×0.043</t>
  </si>
  <si>
    <t>＊コード1375×0.043</t>
  </si>
  <si>
    <t>＊コード1376×0.043</t>
  </si>
  <si>
    <t>＊コード1377×0.043</t>
  </si>
  <si>
    <t>＊コード1378×0.043</t>
  </si>
  <si>
    <t>＊コード1391×0.059</t>
  </si>
  <si>
    <t>＊コード1392×0.059</t>
  </si>
  <si>
    <t>＊コード1393×0.059</t>
  </si>
  <si>
    <t>＊コード1394×0.059</t>
  </si>
  <si>
    <t>＊コード1395×0.059</t>
  </si>
  <si>
    <t>＊コード1396×0.059</t>
  </si>
  <si>
    <t>＊コード1391×0.043</t>
  </si>
  <si>
    <t>＊コード1392×0.043</t>
  </si>
  <si>
    <t>＊コード1393×0.043</t>
  </si>
  <si>
    <t>＊コード1394×0.043</t>
  </si>
  <si>
    <t>＊コード1395×0.043</t>
  </si>
  <si>
    <t>＊コード1396×0.043</t>
  </si>
  <si>
    <t>＊コード1501×0.059</t>
  </si>
  <si>
    <t>＊コード1502×0.059</t>
  </si>
  <si>
    <t>＊コード1503×0.059</t>
  </si>
  <si>
    <t>＊コード1504×0.059</t>
  </si>
  <si>
    <t>＊コード1505×0.059</t>
  </si>
  <si>
    <t>＊コード1506×0.059</t>
  </si>
  <si>
    <t>＊コード1501×0.043</t>
  </si>
  <si>
    <t>＊コード1502×0.043</t>
  </si>
  <si>
    <t>＊コード1503×0.043</t>
  </si>
  <si>
    <t>＊コード1504×0.043</t>
  </si>
  <si>
    <t>＊コード1505×0.043</t>
  </si>
  <si>
    <t>＊コード1506×0.043</t>
  </si>
  <si>
    <t>＊コード1501-94</t>
  </si>
  <si>
    <t>＊コード1502-376</t>
  </si>
  <si>
    <t>＊コード1503-12</t>
  </si>
  <si>
    <t>＊コード1504-94</t>
  </si>
  <si>
    <t>＊コード1505-752</t>
  </si>
  <si>
    <t>＊コード1506-25</t>
  </si>
  <si>
    <t>＊コード1519×0.059</t>
  </si>
  <si>
    <t>＊コード1520×0.059</t>
  </si>
  <si>
    <t>＊コード1521×0.059</t>
  </si>
  <si>
    <t>＊コード1522×0.059</t>
  </si>
  <si>
    <t>＊コード1523×0.059</t>
  </si>
  <si>
    <t>＊コード1524×0.059</t>
  </si>
  <si>
    <t>＊コード1519×0.043</t>
  </si>
  <si>
    <t>＊コード1520×0.043</t>
  </si>
  <si>
    <t>＊コード1521×0.043</t>
  </si>
  <si>
    <t>＊コード1522×0.043</t>
  </si>
  <si>
    <t>＊コード1323×50.043</t>
  </si>
  <si>
    <t>＊コード1524×0.043</t>
  </si>
  <si>
    <t>＊コード1501×0.7</t>
  </si>
  <si>
    <t>＊コード1502×0.7</t>
  </si>
  <si>
    <t>＊コード1503×0.7</t>
  </si>
  <si>
    <t>＊コード1504×0.7</t>
  </si>
  <si>
    <t>＊コード1505×0.7</t>
  </si>
  <si>
    <t>＊コード1506×0.7</t>
  </si>
  <si>
    <t>＊コード1555×0.059</t>
  </si>
  <si>
    <t>＊コード1556×0.059</t>
  </si>
  <si>
    <t>＊コード1557×0.059</t>
  </si>
  <si>
    <t>＊コード1558×0.059</t>
  </si>
  <si>
    <t>＊コード1559×0.059</t>
  </si>
  <si>
    <t>＊コード1560×0.059</t>
  </si>
  <si>
    <t>＊コード1555×0.043</t>
  </si>
  <si>
    <t>＊コード1556×0.043</t>
  </si>
  <si>
    <t>＊コード1557×0.043</t>
  </si>
  <si>
    <t>＊コード1558×0.043</t>
  </si>
  <si>
    <t>＊コード1559×0.043</t>
  </si>
  <si>
    <t>＊コード1560×0.043</t>
  </si>
  <si>
    <t>＊コード1519×0.7</t>
  </si>
  <si>
    <t>＊コード1520×0.7</t>
  </si>
  <si>
    <t>＊コード1521×0.7</t>
  </si>
  <si>
    <t>＊コード1522×0.7</t>
  </si>
  <si>
    <t>＊コード1523×0.7</t>
  </si>
  <si>
    <t>＊コード1524×0.7</t>
  </si>
  <si>
    <t>＊コード1573×0.059</t>
  </si>
  <si>
    <t>＊コード1574×0.059</t>
  </si>
  <si>
    <t>＊コード1575×0.059</t>
  </si>
  <si>
    <t>＊コード1577×0.059</t>
  </si>
  <si>
    <t>＊コード1578×0.059</t>
  </si>
  <si>
    <t>＊コード1576×0.059</t>
  </si>
  <si>
    <t>＊コード1573×0.043</t>
  </si>
  <si>
    <t>＊コード1574×0.043</t>
  </si>
  <si>
    <t>＊コード1575×0.043</t>
  </si>
  <si>
    <t>＊コード1576×0.043</t>
  </si>
  <si>
    <t>＊コード1577×0.043</t>
  </si>
  <si>
    <t>＊コード1578×0.043</t>
  </si>
  <si>
    <t>＊コード1591×0.059</t>
  </si>
  <si>
    <t>＊コード1592×0.059</t>
  </si>
  <si>
    <t>＊コード1593×0.059</t>
  </si>
  <si>
    <t>＊コード1594×0.059</t>
  </si>
  <si>
    <t>＊コード1595×0.059</t>
  </si>
  <si>
    <t>＊コード1596×0.059</t>
  </si>
  <si>
    <t>＊コード1591×0.043</t>
  </si>
  <si>
    <t>＊コード1592×0.043</t>
  </si>
  <si>
    <t>＊コード1593×0.043</t>
  </si>
  <si>
    <t>＊コード1594×0.043</t>
  </si>
  <si>
    <t>＊コード1596×0.043</t>
  </si>
  <si>
    <t>＊コード1595×0.043</t>
  </si>
  <si>
    <t>(1) 選択的サービス複数実施加算（Ⅰ）</t>
  </si>
  <si>
    <t>(2) 選択的サービス複数実施加算（Ⅱ）</t>
  </si>
  <si>
    <t>391単位</t>
  </si>
  <si>
    <t>所定単位数の５％加算</t>
  </si>
  <si>
    <t>週１回程度の利用</t>
  </si>
  <si>
    <t>イ　訪問型サービス費（独自）（Ⅰ）</t>
  </si>
  <si>
    <t>ロ 訪問型サービス費（独自）（Ⅱ）</t>
  </si>
  <si>
    <t>ハ　訪問型サービス費（独自）（Ⅲ）</t>
  </si>
  <si>
    <t>ニ　訪問型サービス費（独自）（Ⅳ）</t>
  </si>
  <si>
    <t>ホ 訪問型サービス費（独自）（Ⅴ）</t>
  </si>
  <si>
    <t>ヘ　訪問型サービス費（独自）（Ⅵ）</t>
  </si>
  <si>
    <t>中山間地域等に居住する者へのサービス提供加算</t>
  </si>
  <si>
    <t>事業対象者
要支援１
要支援２　　　</t>
  </si>
  <si>
    <t>処遇改善加算Ⅰとして実施している事業所が対象の加算
※所定単位数の１３７/１０００相当</t>
  </si>
  <si>
    <t>処遇改善加算Ⅰとして実施している事業所が対象の加算
※所定単位数の１００/１０００相当</t>
  </si>
  <si>
    <t>処遇改善加算Ⅰとして実施している事業所が対象の加算
※所定単位数の５９/１０００相当</t>
  </si>
  <si>
    <t>処遇改善加算Ⅱとして実施している事業所が対象の加算
※所定単位数の４３/１０００相当</t>
  </si>
  <si>
    <t>処遇改善加算Ⅰとして実施している
事業所が対象の加算
※所定単位数の５９/１０００相当
事業所と同一建物に居住する者又は同一の建物から利用する者に提供する場合</t>
  </si>
  <si>
    <t>処遇改善加算Ⅱとして実施している事業所が対象の加算
※所定単位数の４３/１０００相当
事業所と同一建物に居住する者又は同一の建物から利用する者に提供する場合</t>
  </si>
  <si>
    <t>処遇改善加算Ⅰとして実施している事業所が対象の加算
※所定単位数の５９/１０００相当
定員超過の場合×70％</t>
  </si>
  <si>
    <t>処遇改善加算Ⅱとして実施している事業所が対象の加算
※所定単位数の４３/１０００相当
定員超過の場合×70％</t>
  </si>
  <si>
    <t>処遇改善加算Ⅰとして実施している事業所が対象の加算
※所定単位数の５９/１０００相当
人員基準欠員の場合×70％</t>
  </si>
  <si>
    <t>処遇改善加算Ⅱとして実施している事業所が対象の加算
※所定単位数の４３/１０００相当
人員基準欠員の場合×70％</t>
  </si>
  <si>
    <t>処遇改善加算Ⅰとして実施している事業所が対象の加算
※所定単位数の５９/１０００相当
事業所と同一建物に居住する者又は同一の建物から利用する者に提供する場合＋定員超過の場合</t>
  </si>
  <si>
    <t>処遇改善加算Ⅱとして実施している事業所が対象の加算
※所定単位数の４３/１０００相当
定員超過の場合×70％</t>
  </si>
  <si>
    <t>処遇改善加算Ⅰとして実施している事業所が対象の加算
※所定単位数の５９/１０００相当
事業所と同一建物に居住する者又は同一の建物から利用する者に提供する場合</t>
  </si>
  <si>
    <t>週２回程度の利用</t>
  </si>
  <si>
    <t>事業対象者
要支援２　　　</t>
  </si>
  <si>
    <t>週３回程度の利用</t>
  </si>
  <si>
    <t>週１回程度の利用
（45分以上60分未満）</t>
  </si>
  <si>
    <t>週2回程度の利用
（45分以上60分未満）</t>
  </si>
  <si>
    <t>週3回程度の利用
（45分以上60分未満）</t>
  </si>
  <si>
    <t>事業対象者
要支援２</t>
  </si>
  <si>
    <t>週１回程度の利用
事業所と同一建物に居住する者又は同一の建物から利用する者に提供する場合</t>
  </si>
  <si>
    <t>事業対象者
要支援１
要支援２</t>
  </si>
  <si>
    <t>事業対象者
要支援２</t>
  </si>
  <si>
    <t>週２回程度の利用
事業所と同一建物に居住する者又は同一の建物から利用する者に提供する場合</t>
  </si>
  <si>
    <t>事業対象者
要支援１
要支援２</t>
  </si>
  <si>
    <t>週１回程度の利用
定員超過の場合×７０％　</t>
  </si>
  <si>
    <t xml:space="preserve">事業対象者
要支援２
</t>
  </si>
  <si>
    <t>週２回程度の利用
定員超過の場合×７０％　　　</t>
  </si>
  <si>
    <t>週１回程度の利用
人員基準欠員の場合×７０％　</t>
  </si>
  <si>
    <t xml:space="preserve">事業対象者
要支援２
</t>
  </si>
  <si>
    <t>週２回程度の利用
人員基準欠員の場合×７０％　　　</t>
  </si>
  <si>
    <t>週１回程度の利用
事業所と同一建物に居住する者又は同一の建物から利用する者に提供する場合＋定員超過の場合</t>
  </si>
  <si>
    <t>週２回程度の利用
事業所と同一建物に居住する者又は同一の建物から利用する者に提供する場合＋定員超過の場合</t>
  </si>
  <si>
    <t>週１回程度の利用
事業所と同一建物に居住する者又は同一の建物から利用する者に提供する場合＋人員基準欠員の場合</t>
  </si>
  <si>
    <t>週２回程度の利用
事業所と同一建物に居住する者又は同一の建物から利用する者に提供する場合＋人員基準欠員の場合</t>
  </si>
  <si>
    <t>　　</t>
  </si>
  <si>
    <t>週１回程度の利用
事業所と同一建物に居住する者又は同一の建物から利用する者に提供する場合＋人員基準欠員の場合</t>
  </si>
  <si>
    <t>事業対象者
要支援２</t>
  </si>
  <si>
    <t>週１回程度の利用</t>
  </si>
  <si>
    <t>要支援２</t>
  </si>
  <si>
    <t>週２回程度の利用</t>
  </si>
  <si>
    <t>事業対象者　要支援１</t>
  </si>
  <si>
    <t>事業対象者　要支援２</t>
  </si>
  <si>
    <t>１か月４回まで</t>
  </si>
  <si>
    <t>事業対象者　要支援１</t>
  </si>
  <si>
    <t>１か月５～８回まで</t>
  </si>
  <si>
    <t>イ　通所型サービス費（独自）</t>
  </si>
  <si>
    <t>要支援２</t>
  </si>
  <si>
    <t>週１回程度の利用</t>
  </si>
  <si>
    <t>要支援２</t>
  </si>
  <si>
    <t>要支援２</t>
  </si>
  <si>
    <t>要支援２</t>
  </si>
  <si>
    <t>ロ　生活機能向上グループ活動加算</t>
  </si>
  <si>
    <t>ハ　運動器機能向上加算</t>
  </si>
  <si>
    <t>ニ　栄養改善加算</t>
  </si>
  <si>
    <t>運動器機能向上及び栄養改善</t>
  </si>
  <si>
    <t>運動器機能向上及び口腔機能向上</t>
  </si>
  <si>
    <t>栄養改善及び口腔機能向上</t>
  </si>
  <si>
    <t>運動器機能向上、栄養改善及び口腔機能向上</t>
  </si>
  <si>
    <t>チ　サービス提供体制強化加算</t>
  </si>
  <si>
    <r>
      <t>訪問型緩和１回数</t>
    </r>
    <r>
      <rPr>
        <sz val="14"/>
        <rFont val="ＭＳ Ｐゴシック"/>
        <family val="3"/>
      </rPr>
      <t>／４５分</t>
    </r>
  </si>
  <si>
    <r>
      <t>訪問型緩和１包括</t>
    </r>
    <r>
      <rPr>
        <sz val="14"/>
        <rFont val="ＭＳ Ｐゴシック"/>
        <family val="3"/>
      </rPr>
      <t>／４５分</t>
    </r>
  </si>
  <si>
    <r>
      <t>訪問型緩和１日割</t>
    </r>
    <r>
      <rPr>
        <sz val="14"/>
        <rFont val="ＭＳ Ｐゴシック"/>
        <family val="3"/>
      </rPr>
      <t>／４５分</t>
    </r>
  </si>
  <si>
    <r>
      <t>訪問型緩和２回数</t>
    </r>
    <r>
      <rPr>
        <sz val="14"/>
        <rFont val="ＭＳ Ｐゴシック"/>
        <family val="3"/>
      </rPr>
      <t>／４５分</t>
    </r>
  </si>
  <si>
    <r>
      <t>訪問型緩和２包括</t>
    </r>
    <r>
      <rPr>
        <sz val="14"/>
        <rFont val="ＭＳ Ｐゴシック"/>
        <family val="3"/>
      </rPr>
      <t>／４５分</t>
    </r>
  </si>
  <si>
    <r>
      <t>訪問型緩和２日割</t>
    </r>
    <r>
      <rPr>
        <sz val="14"/>
        <rFont val="ＭＳ Ｐゴシック"/>
        <family val="3"/>
      </rPr>
      <t>／４５分</t>
    </r>
  </si>
  <si>
    <r>
      <t>訪問型緩和３回数</t>
    </r>
    <r>
      <rPr>
        <sz val="14"/>
        <rFont val="ＭＳ Ｐゴシック"/>
        <family val="3"/>
      </rPr>
      <t>／４５分</t>
    </r>
  </si>
  <si>
    <r>
      <t>訪問型緩和３包括</t>
    </r>
    <r>
      <rPr>
        <sz val="14"/>
        <rFont val="ＭＳ Ｐゴシック"/>
        <family val="3"/>
      </rPr>
      <t>／４５分</t>
    </r>
  </si>
  <si>
    <r>
      <t>訪問型緩和３日割</t>
    </r>
    <r>
      <rPr>
        <sz val="14"/>
        <rFont val="ＭＳ Ｐゴシック"/>
        <family val="3"/>
      </rPr>
      <t>／４５分</t>
    </r>
  </si>
  <si>
    <r>
      <t>処遇改善Ⅰ相当加算１回数</t>
    </r>
    <r>
      <rPr>
        <sz val="14"/>
        <rFont val="ＭＳ Ｐゴシック"/>
        <family val="3"/>
      </rPr>
      <t>／４５分</t>
    </r>
  </si>
  <si>
    <r>
      <t>訪問型緩和サービス１回数</t>
    </r>
    <r>
      <rPr>
        <sz val="14"/>
        <rFont val="ＭＳ Ｐゴシック"/>
        <family val="3"/>
      </rPr>
      <t>／４５分に対応</t>
    </r>
  </si>
  <si>
    <r>
      <t>処遇改善Ⅰ相当加算１包括</t>
    </r>
    <r>
      <rPr>
        <sz val="14"/>
        <rFont val="ＭＳ Ｐゴシック"/>
        <family val="3"/>
      </rPr>
      <t>／４５分</t>
    </r>
  </si>
  <si>
    <r>
      <t>訪問型緩和サービス１包括</t>
    </r>
    <r>
      <rPr>
        <sz val="14"/>
        <rFont val="ＭＳ Ｐゴシック"/>
        <family val="3"/>
      </rPr>
      <t>／４５分に対応</t>
    </r>
  </si>
  <si>
    <r>
      <t>処遇改善Ⅰ相当加算１日割</t>
    </r>
    <r>
      <rPr>
        <sz val="14"/>
        <rFont val="ＭＳ Ｐゴシック"/>
        <family val="3"/>
      </rPr>
      <t>／４５分</t>
    </r>
  </si>
  <si>
    <r>
      <t>訪問型緩和サービス１日割</t>
    </r>
    <r>
      <rPr>
        <sz val="14"/>
        <rFont val="ＭＳ Ｐゴシック"/>
        <family val="3"/>
      </rPr>
      <t>／４５分に対応</t>
    </r>
  </si>
  <si>
    <r>
      <t>処遇改善Ⅰ相当加算２回数</t>
    </r>
    <r>
      <rPr>
        <sz val="14"/>
        <rFont val="ＭＳ Ｐゴシック"/>
        <family val="3"/>
      </rPr>
      <t>／４５分</t>
    </r>
  </si>
  <si>
    <r>
      <t>訪問型緩和サービス２回数</t>
    </r>
    <r>
      <rPr>
        <sz val="14"/>
        <rFont val="ＭＳ Ｐゴシック"/>
        <family val="3"/>
      </rPr>
      <t>／４５分に対応</t>
    </r>
  </si>
  <si>
    <r>
      <t>処遇改善Ⅰ相当加算２包括</t>
    </r>
    <r>
      <rPr>
        <sz val="14"/>
        <rFont val="ＭＳ Ｐゴシック"/>
        <family val="3"/>
      </rPr>
      <t>／４５分</t>
    </r>
  </si>
  <si>
    <r>
      <t>訪問型緩和サービス２包括</t>
    </r>
    <r>
      <rPr>
        <sz val="14"/>
        <rFont val="ＭＳ Ｐゴシック"/>
        <family val="3"/>
      </rPr>
      <t>／４５分に対応</t>
    </r>
  </si>
  <si>
    <r>
      <t>処遇改善Ⅰ相当加算２日割</t>
    </r>
    <r>
      <rPr>
        <sz val="14"/>
        <rFont val="ＭＳ Ｐゴシック"/>
        <family val="3"/>
      </rPr>
      <t>／４５分</t>
    </r>
  </si>
  <si>
    <r>
      <t>訪問型緩和サービス２日割</t>
    </r>
    <r>
      <rPr>
        <sz val="14"/>
        <rFont val="ＭＳ Ｐゴシック"/>
        <family val="3"/>
      </rPr>
      <t>／４５分に対応</t>
    </r>
  </si>
  <si>
    <r>
      <t>処遇改善Ⅰ相当加算３回数</t>
    </r>
    <r>
      <rPr>
        <sz val="14"/>
        <rFont val="ＭＳ Ｐゴシック"/>
        <family val="3"/>
      </rPr>
      <t>／４５分</t>
    </r>
  </si>
  <si>
    <r>
      <t>訪問型緩和サービス３回数</t>
    </r>
    <r>
      <rPr>
        <sz val="14"/>
        <rFont val="ＭＳ Ｐゴシック"/>
        <family val="3"/>
      </rPr>
      <t>／４５分に対応</t>
    </r>
  </si>
  <si>
    <r>
      <t>処遇改善Ⅰ相当加算３包括</t>
    </r>
    <r>
      <rPr>
        <sz val="14"/>
        <rFont val="ＭＳ Ｐゴシック"/>
        <family val="3"/>
      </rPr>
      <t>／４５分</t>
    </r>
  </si>
  <si>
    <r>
      <t>訪問型緩和サービス３包括</t>
    </r>
    <r>
      <rPr>
        <sz val="14"/>
        <rFont val="ＭＳ Ｐゴシック"/>
        <family val="3"/>
      </rPr>
      <t>／４５分に対応</t>
    </r>
  </si>
  <si>
    <r>
      <t>処遇改善Ⅰ相当加算３日割</t>
    </r>
    <r>
      <rPr>
        <sz val="14"/>
        <rFont val="ＭＳ Ｐゴシック"/>
        <family val="3"/>
      </rPr>
      <t>／４５分</t>
    </r>
  </si>
  <si>
    <r>
      <t>訪問型緩和サービス３日割</t>
    </r>
    <r>
      <rPr>
        <sz val="14"/>
        <rFont val="ＭＳ Ｐゴシック"/>
        <family val="3"/>
      </rPr>
      <t>／４５分に対応</t>
    </r>
  </si>
  <si>
    <r>
      <t>処遇改善Ⅱ相当加算１回数</t>
    </r>
    <r>
      <rPr>
        <sz val="14"/>
        <rFont val="ＭＳ Ｐゴシック"/>
        <family val="3"/>
      </rPr>
      <t>／４５分</t>
    </r>
  </si>
  <si>
    <r>
      <t>処遇改善Ⅱ相当加算１包括</t>
    </r>
    <r>
      <rPr>
        <sz val="14"/>
        <rFont val="ＭＳ Ｐゴシック"/>
        <family val="3"/>
      </rPr>
      <t>／４５分</t>
    </r>
  </si>
  <si>
    <r>
      <t>処遇改善Ⅱ相当加算１日割</t>
    </r>
    <r>
      <rPr>
        <sz val="14"/>
        <rFont val="ＭＳ Ｐゴシック"/>
        <family val="3"/>
      </rPr>
      <t>／４５分</t>
    </r>
  </si>
  <si>
    <r>
      <t>処遇改善Ⅱ相当加算２回数</t>
    </r>
    <r>
      <rPr>
        <sz val="14"/>
        <rFont val="ＭＳ Ｐゴシック"/>
        <family val="3"/>
      </rPr>
      <t>／４５分</t>
    </r>
  </si>
  <si>
    <r>
      <t>処遇改善Ⅱ相当加算２包括</t>
    </r>
    <r>
      <rPr>
        <sz val="14"/>
        <rFont val="ＭＳ Ｐゴシック"/>
        <family val="3"/>
      </rPr>
      <t>／４５分</t>
    </r>
  </si>
  <si>
    <r>
      <t>処遇改善Ⅱ相当加算２日割</t>
    </r>
    <r>
      <rPr>
        <sz val="14"/>
        <rFont val="ＭＳ Ｐゴシック"/>
        <family val="3"/>
      </rPr>
      <t>／４５分</t>
    </r>
  </si>
  <si>
    <r>
      <t>処遇改善Ⅱ相当加算３回数</t>
    </r>
    <r>
      <rPr>
        <sz val="14"/>
        <rFont val="ＭＳ Ｐゴシック"/>
        <family val="3"/>
      </rPr>
      <t>／４５分</t>
    </r>
  </si>
  <si>
    <r>
      <t>処遇改善Ⅱ相当加算３包括</t>
    </r>
    <r>
      <rPr>
        <sz val="14"/>
        <rFont val="ＭＳ Ｐゴシック"/>
        <family val="3"/>
      </rPr>
      <t>／４５分</t>
    </r>
  </si>
  <si>
    <r>
      <t>処遇改善Ⅱ相当加算３日割</t>
    </r>
    <r>
      <rPr>
        <sz val="14"/>
        <rFont val="ＭＳ Ｐゴシック"/>
        <family val="3"/>
      </rPr>
      <t>／４５分</t>
    </r>
  </si>
  <si>
    <r>
      <t>訪問型緩和１回数</t>
    </r>
    <r>
      <rPr>
        <sz val="14"/>
        <rFont val="ＭＳ Ｐゴシック"/>
        <family val="3"/>
      </rPr>
      <t>／６０分</t>
    </r>
  </si>
  <si>
    <r>
      <t>訪問型緩和１包括</t>
    </r>
    <r>
      <rPr>
        <sz val="14"/>
        <rFont val="ＭＳ Ｐゴシック"/>
        <family val="3"/>
      </rPr>
      <t>／６０分</t>
    </r>
  </si>
  <si>
    <r>
      <t>訪問型緩和１日割</t>
    </r>
    <r>
      <rPr>
        <sz val="14"/>
        <rFont val="ＭＳ Ｐゴシック"/>
        <family val="3"/>
      </rPr>
      <t>／６０分</t>
    </r>
  </si>
  <si>
    <r>
      <t>訪問型緩和２回数</t>
    </r>
    <r>
      <rPr>
        <sz val="14"/>
        <rFont val="ＭＳ Ｐゴシック"/>
        <family val="3"/>
      </rPr>
      <t>／６０分</t>
    </r>
  </si>
  <si>
    <r>
      <t>訪問型緩和２包括</t>
    </r>
    <r>
      <rPr>
        <sz val="14"/>
        <rFont val="ＭＳ Ｐゴシック"/>
        <family val="3"/>
      </rPr>
      <t>／６０分</t>
    </r>
  </si>
  <si>
    <r>
      <t>訪問型緩和２日割</t>
    </r>
    <r>
      <rPr>
        <sz val="14"/>
        <rFont val="ＭＳ Ｐゴシック"/>
        <family val="3"/>
      </rPr>
      <t>／６０分</t>
    </r>
  </si>
  <si>
    <r>
      <t>訪問型緩和３回数</t>
    </r>
    <r>
      <rPr>
        <sz val="14"/>
        <rFont val="ＭＳ Ｐゴシック"/>
        <family val="3"/>
      </rPr>
      <t>／６０分</t>
    </r>
  </si>
  <si>
    <r>
      <t>訪問型緩和３包括</t>
    </r>
    <r>
      <rPr>
        <sz val="14"/>
        <rFont val="ＭＳ Ｐゴシック"/>
        <family val="3"/>
      </rPr>
      <t>／６０分</t>
    </r>
  </si>
  <si>
    <r>
      <t>訪問型緩和３日割</t>
    </r>
    <r>
      <rPr>
        <sz val="14"/>
        <rFont val="ＭＳ Ｐゴシック"/>
        <family val="3"/>
      </rPr>
      <t>／６０分</t>
    </r>
  </si>
  <si>
    <r>
      <t>処遇改善Ⅰ相当加算１回数</t>
    </r>
    <r>
      <rPr>
        <sz val="14"/>
        <rFont val="ＭＳ Ｐゴシック"/>
        <family val="3"/>
      </rPr>
      <t>／６０分</t>
    </r>
  </si>
  <si>
    <r>
      <t>処遇改善Ⅰ相当加算１包括</t>
    </r>
    <r>
      <rPr>
        <sz val="14"/>
        <rFont val="ＭＳ Ｐゴシック"/>
        <family val="3"/>
      </rPr>
      <t>／６０分</t>
    </r>
  </si>
  <si>
    <r>
      <t>処遇改善Ⅰ相当加算１日割</t>
    </r>
    <r>
      <rPr>
        <sz val="14"/>
        <rFont val="ＭＳ Ｐゴシック"/>
        <family val="3"/>
      </rPr>
      <t>／６０分</t>
    </r>
  </si>
  <si>
    <r>
      <t>処遇改善Ⅰ相当加算２回数</t>
    </r>
    <r>
      <rPr>
        <sz val="14"/>
        <rFont val="ＭＳ Ｐゴシック"/>
        <family val="3"/>
      </rPr>
      <t>／６０分</t>
    </r>
  </si>
  <si>
    <r>
      <t>処遇改善Ⅰ相当加算２包括</t>
    </r>
    <r>
      <rPr>
        <sz val="14"/>
        <rFont val="ＭＳ Ｐゴシック"/>
        <family val="3"/>
      </rPr>
      <t>／６０分</t>
    </r>
  </si>
  <si>
    <r>
      <t>処遇改善Ⅰ相当加算２日割</t>
    </r>
    <r>
      <rPr>
        <sz val="14"/>
        <rFont val="ＭＳ Ｐゴシック"/>
        <family val="3"/>
      </rPr>
      <t>／６０分</t>
    </r>
  </si>
  <si>
    <r>
      <t>処遇改善Ⅰ相当加算３回数</t>
    </r>
    <r>
      <rPr>
        <sz val="14"/>
        <rFont val="ＭＳ Ｐゴシック"/>
        <family val="3"/>
      </rPr>
      <t>／６０分</t>
    </r>
  </si>
  <si>
    <r>
      <t>処遇改善Ⅰ相当加算３包括</t>
    </r>
    <r>
      <rPr>
        <sz val="14"/>
        <rFont val="ＭＳ Ｐゴシック"/>
        <family val="3"/>
      </rPr>
      <t>／６０分</t>
    </r>
  </si>
  <si>
    <r>
      <t>処遇改善Ⅰ相当加算３日割</t>
    </r>
    <r>
      <rPr>
        <sz val="14"/>
        <rFont val="ＭＳ Ｐゴシック"/>
        <family val="3"/>
      </rPr>
      <t>／６０分</t>
    </r>
  </si>
  <si>
    <r>
      <t>処遇改善Ⅱ相当加算１回数</t>
    </r>
    <r>
      <rPr>
        <sz val="14"/>
        <rFont val="ＭＳ Ｐゴシック"/>
        <family val="3"/>
      </rPr>
      <t>／６０分</t>
    </r>
  </si>
  <si>
    <r>
      <t>処遇改善Ⅱ相当加算１包括</t>
    </r>
    <r>
      <rPr>
        <sz val="14"/>
        <rFont val="ＭＳ Ｐゴシック"/>
        <family val="3"/>
      </rPr>
      <t>／６０分</t>
    </r>
  </si>
  <si>
    <r>
      <t>処遇改善Ⅱ相当加算１日割</t>
    </r>
    <r>
      <rPr>
        <sz val="14"/>
        <rFont val="ＭＳ Ｐゴシック"/>
        <family val="3"/>
      </rPr>
      <t>／６０分</t>
    </r>
  </si>
  <si>
    <r>
      <t>処遇改善Ⅱ相当加算２回数</t>
    </r>
    <r>
      <rPr>
        <sz val="14"/>
        <rFont val="ＭＳ Ｐゴシック"/>
        <family val="3"/>
      </rPr>
      <t>／６０分</t>
    </r>
  </si>
  <si>
    <r>
      <t>処遇改善Ⅱ相当加算２包括</t>
    </r>
    <r>
      <rPr>
        <sz val="14"/>
        <rFont val="ＭＳ Ｐゴシック"/>
        <family val="3"/>
      </rPr>
      <t>／６０分</t>
    </r>
  </si>
  <si>
    <r>
      <t>処遇改善Ⅱ相当加算２日割</t>
    </r>
    <r>
      <rPr>
        <sz val="14"/>
        <rFont val="ＭＳ Ｐゴシック"/>
        <family val="3"/>
      </rPr>
      <t>／６０分</t>
    </r>
  </si>
  <si>
    <r>
      <t>処遇改善Ⅱ相当加算３回数</t>
    </r>
    <r>
      <rPr>
        <sz val="14"/>
        <rFont val="ＭＳ Ｐゴシック"/>
        <family val="3"/>
      </rPr>
      <t>／６０分</t>
    </r>
  </si>
  <si>
    <r>
      <t>処遇改善Ⅱ相当加算３包括</t>
    </r>
    <r>
      <rPr>
        <sz val="14"/>
        <rFont val="ＭＳ Ｐゴシック"/>
        <family val="3"/>
      </rPr>
      <t>／６０分</t>
    </r>
  </si>
  <si>
    <r>
      <t>処遇改善Ⅱ相当加算３日割</t>
    </r>
    <r>
      <rPr>
        <sz val="14"/>
        <rFont val="ＭＳ Ｐゴシック"/>
        <family val="3"/>
      </rPr>
      <t>／６０分</t>
    </r>
  </si>
  <si>
    <t>処遇改善加算Ⅰとして実施している
事業所が対象の加算
※所定単位数の１３７/１０００相当</t>
  </si>
  <si>
    <t>処遇改善加算Ⅰとして実施している
事業所が対象の加算
※所定単位数の１３７/１０００相当</t>
  </si>
  <si>
    <t>処遇改善加算Ⅰとして実施している
事業所が対象の加算
※所定単位数の１００/１０００相当</t>
  </si>
  <si>
    <r>
      <t>訪問型緩和１回数</t>
    </r>
    <r>
      <rPr>
        <sz val="14"/>
        <rFont val="ＭＳ Ｐゴシック"/>
        <family val="3"/>
      </rPr>
      <t>／４５分／２割</t>
    </r>
  </si>
  <si>
    <r>
      <t>訪問型緩和１包括</t>
    </r>
    <r>
      <rPr>
        <sz val="14"/>
        <rFont val="ＭＳ Ｐゴシック"/>
        <family val="3"/>
      </rPr>
      <t>／４５分／２割</t>
    </r>
  </si>
  <si>
    <r>
      <t>訪問型緩和１日割</t>
    </r>
    <r>
      <rPr>
        <sz val="14"/>
        <rFont val="ＭＳ Ｐゴシック"/>
        <family val="3"/>
      </rPr>
      <t>／４５分／２割</t>
    </r>
  </si>
  <si>
    <r>
      <t>訪問型緩和２回数</t>
    </r>
    <r>
      <rPr>
        <sz val="14"/>
        <rFont val="ＭＳ Ｐゴシック"/>
        <family val="3"/>
      </rPr>
      <t>／４５分／２割</t>
    </r>
  </si>
  <si>
    <r>
      <t>訪問型緩和２包括</t>
    </r>
    <r>
      <rPr>
        <sz val="14"/>
        <rFont val="ＭＳ Ｐゴシック"/>
        <family val="3"/>
      </rPr>
      <t>／４５分／２割</t>
    </r>
  </si>
  <si>
    <r>
      <t>訪問型緩和２日割</t>
    </r>
    <r>
      <rPr>
        <sz val="14"/>
        <rFont val="ＭＳ Ｐゴシック"/>
        <family val="3"/>
      </rPr>
      <t>／４５分／２割</t>
    </r>
  </si>
  <si>
    <r>
      <t>訪問型緩和３回数</t>
    </r>
    <r>
      <rPr>
        <sz val="14"/>
        <rFont val="ＭＳ Ｐゴシック"/>
        <family val="3"/>
      </rPr>
      <t>／４５分／２割</t>
    </r>
  </si>
  <si>
    <r>
      <t>訪問型緩和３包括</t>
    </r>
    <r>
      <rPr>
        <sz val="14"/>
        <rFont val="ＭＳ Ｐゴシック"/>
        <family val="3"/>
      </rPr>
      <t>／４５分／２割</t>
    </r>
  </si>
  <si>
    <r>
      <t>訪問型緩和３日割</t>
    </r>
    <r>
      <rPr>
        <sz val="14"/>
        <rFont val="ＭＳ Ｐゴシック"/>
        <family val="3"/>
      </rPr>
      <t>／４５分／２割</t>
    </r>
  </si>
  <si>
    <r>
      <t>処遇改善Ⅰ相当加算１回数</t>
    </r>
    <r>
      <rPr>
        <sz val="14"/>
        <rFont val="ＭＳ Ｐゴシック"/>
        <family val="3"/>
      </rPr>
      <t>／４５分／２割</t>
    </r>
  </si>
  <si>
    <r>
      <t>訪問型緩和サービス１回数</t>
    </r>
    <r>
      <rPr>
        <sz val="14"/>
        <rFont val="ＭＳ Ｐゴシック"/>
        <family val="3"/>
      </rPr>
      <t>／４５分／２割に対応</t>
    </r>
  </si>
  <si>
    <r>
      <t>処遇改善Ⅰ相当加算１包括</t>
    </r>
    <r>
      <rPr>
        <sz val="14"/>
        <rFont val="ＭＳ Ｐゴシック"/>
        <family val="3"/>
      </rPr>
      <t>／４５分／２割</t>
    </r>
  </si>
  <si>
    <r>
      <t>訪問型緩和サービス１包括</t>
    </r>
    <r>
      <rPr>
        <sz val="14"/>
        <rFont val="ＭＳ Ｐゴシック"/>
        <family val="3"/>
      </rPr>
      <t>／４５分／２割に対応</t>
    </r>
  </si>
  <si>
    <r>
      <t>処遇改善Ⅰ相当加算１日割</t>
    </r>
    <r>
      <rPr>
        <sz val="14"/>
        <rFont val="ＭＳ Ｐゴシック"/>
        <family val="3"/>
      </rPr>
      <t>／４５分／２割</t>
    </r>
  </si>
  <si>
    <r>
      <t>訪問型緩和サービス１日割</t>
    </r>
    <r>
      <rPr>
        <sz val="14"/>
        <rFont val="ＭＳ Ｐゴシック"/>
        <family val="3"/>
      </rPr>
      <t>／４５分／２割に対応</t>
    </r>
  </si>
  <si>
    <r>
      <t>処遇改善Ⅰ相当加算２回数</t>
    </r>
    <r>
      <rPr>
        <sz val="14"/>
        <rFont val="ＭＳ Ｐゴシック"/>
        <family val="3"/>
      </rPr>
      <t>／４５分／２割</t>
    </r>
  </si>
  <si>
    <r>
      <t>訪問型緩和サービス２回数</t>
    </r>
    <r>
      <rPr>
        <sz val="14"/>
        <rFont val="ＭＳ Ｐゴシック"/>
        <family val="3"/>
      </rPr>
      <t>／４５分／２割に対応</t>
    </r>
  </si>
  <si>
    <r>
      <t>処遇改善Ⅰ相当加算２包括</t>
    </r>
    <r>
      <rPr>
        <sz val="14"/>
        <rFont val="ＭＳ Ｐゴシック"/>
        <family val="3"/>
      </rPr>
      <t>／４５分／２割</t>
    </r>
  </si>
  <si>
    <r>
      <t>訪問型緩和サービス２包括</t>
    </r>
    <r>
      <rPr>
        <sz val="14"/>
        <rFont val="ＭＳ Ｐゴシック"/>
        <family val="3"/>
      </rPr>
      <t>／４５分／２割に対応</t>
    </r>
  </si>
  <si>
    <r>
      <t>処遇改善Ⅰ相当加算２日割</t>
    </r>
    <r>
      <rPr>
        <sz val="14"/>
        <rFont val="ＭＳ Ｐゴシック"/>
        <family val="3"/>
      </rPr>
      <t>／４５分／２割</t>
    </r>
  </si>
  <si>
    <r>
      <t>訪問型緩和サービス２日割</t>
    </r>
    <r>
      <rPr>
        <sz val="14"/>
        <rFont val="ＭＳ Ｐゴシック"/>
        <family val="3"/>
      </rPr>
      <t>／４５分／２割に対応</t>
    </r>
  </si>
  <si>
    <r>
      <t>処遇改善Ⅰ相当加算３回数</t>
    </r>
    <r>
      <rPr>
        <sz val="14"/>
        <rFont val="ＭＳ Ｐゴシック"/>
        <family val="3"/>
      </rPr>
      <t>／４５分／２割</t>
    </r>
  </si>
  <si>
    <r>
      <t>訪問型緩和サービス３回数</t>
    </r>
    <r>
      <rPr>
        <sz val="14"/>
        <rFont val="ＭＳ Ｐゴシック"/>
        <family val="3"/>
      </rPr>
      <t>／４５分／２割に対応</t>
    </r>
  </si>
  <si>
    <r>
      <t>処遇改善Ⅰ相当加算３包括</t>
    </r>
    <r>
      <rPr>
        <sz val="14"/>
        <rFont val="ＭＳ Ｐゴシック"/>
        <family val="3"/>
      </rPr>
      <t>／４５分／２割</t>
    </r>
  </si>
  <si>
    <r>
      <t>訪問型緩和サービス３包括</t>
    </r>
    <r>
      <rPr>
        <sz val="14"/>
        <rFont val="ＭＳ Ｐゴシック"/>
        <family val="3"/>
      </rPr>
      <t>／４５分／２割に対応</t>
    </r>
  </si>
  <si>
    <r>
      <t>処遇改善Ⅰ相当加算３日割</t>
    </r>
    <r>
      <rPr>
        <sz val="14"/>
        <rFont val="ＭＳ Ｐゴシック"/>
        <family val="3"/>
      </rPr>
      <t>／４５分／２割</t>
    </r>
  </si>
  <si>
    <r>
      <t>訪問型緩和サービス３日割</t>
    </r>
    <r>
      <rPr>
        <sz val="14"/>
        <rFont val="ＭＳ Ｐゴシック"/>
        <family val="3"/>
      </rPr>
      <t>／４５分／２割に対応</t>
    </r>
  </si>
  <si>
    <r>
      <t>処遇改善Ⅱ相当加算１回数</t>
    </r>
    <r>
      <rPr>
        <sz val="14"/>
        <rFont val="ＭＳ Ｐゴシック"/>
        <family val="3"/>
      </rPr>
      <t>／４５分／２割</t>
    </r>
  </si>
  <si>
    <r>
      <t>処遇改善Ⅱ相当加算１包括</t>
    </r>
    <r>
      <rPr>
        <sz val="14"/>
        <rFont val="ＭＳ Ｐゴシック"/>
        <family val="3"/>
      </rPr>
      <t>／４５分／２割</t>
    </r>
  </si>
  <si>
    <r>
      <t>処遇改善Ⅱ相当加算１日割</t>
    </r>
    <r>
      <rPr>
        <sz val="14"/>
        <rFont val="ＭＳ Ｐゴシック"/>
        <family val="3"/>
      </rPr>
      <t>／４５分／２割</t>
    </r>
  </si>
  <si>
    <r>
      <t>処遇改善Ⅱ相当加算２回数</t>
    </r>
    <r>
      <rPr>
        <sz val="14"/>
        <rFont val="ＭＳ Ｐゴシック"/>
        <family val="3"/>
      </rPr>
      <t>／４５分／２割</t>
    </r>
  </si>
  <si>
    <r>
      <t>処遇改善Ⅱ相当加算２包括</t>
    </r>
    <r>
      <rPr>
        <sz val="14"/>
        <rFont val="ＭＳ Ｐゴシック"/>
        <family val="3"/>
      </rPr>
      <t>／４５分／２割</t>
    </r>
  </si>
  <si>
    <r>
      <t>処遇改善Ⅱ相当加算２日割</t>
    </r>
    <r>
      <rPr>
        <sz val="14"/>
        <rFont val="ＭＳ Ｐゴシック"/>
        <family val="3"/>
      </rPr>
      <t>／４５分／２割</t>
    </r>
  </si>
  <si>
    <r>
      <t>処遇改善Ⅱ相当加算３回数</t>
    </r>
    <r>
      <rPr>
        <sz val="14"/>
        <rFont val="ＭＳ Ｐゴシック"/>
        <family val="3"/>
      </rPr>
      <t>／４５分／２割</t>
    </r>
  </si>
  <si>
    <r>
      <t>処遇改善Ⅱ相当加算３包括</t>
    </r>
    <r>
      <rPr>
        <sz val="14"/>
        <rFont val="ＭＳ Ｐゴシック"/>
        <family val="3"/>
      </rPr>
      <t>／４５分／２割</t>
    </r>
  </si>
  <si>
    <r>
      <t>処遇改善Ⅱ相当加算３日割</t>
    </r>
    <r>
      <rPr>
        <sz val="14"/>
        <rFont val="ＭＳ Ｐゴシック"/>
        <family val="3"/>
      </rPr>
      <t>／４５分／２割</t>
    </r>
  </si>
  <si>
    <r>
      <t>訪問型緩和サービス１回数</t>
    </r>
    <r>
      <rPr>
        <sz val="14"/>
        <rFont val="ＭＳ Ｐゴシック"/>
        <family val="3"/>
      </rPr>
      <t>／６０分／２割</t>
    </r>
  </si>
  <si>
    <r>
      <t>訪問型緩和サービス２包括</t>
    </r>
    <r>
      <rPr>
        <sz val="14"/>
        <rFont val="ＭＳ Ｐゴシック"/>
        <family val="3"/>
      </rPr>
      <t>／６０分／２割</t>
    </r>
  </si>
  <si>
    <r>
      <t>訪問型緩和サービス１日割</t>
    </r>
    <r>
      <rPr>
        <sz val="14"/>
        <rFont val="ＭＳ Ｐゴシック"/>
        <family val="3"/>
      </rPr>
      <t>／６０分／２割</t>
    </r>
  </si>
  <si>
    <r>
      <t>訪問型緩和サービス２回数</t>
    </r>
    <r>
      <rPr>
        <sz val="14"/>
        <rFont val="ＭＳ Ｐゴシック"/>
        <family val="3"/>
      </rPr>
      <t>／６０分／２割</t>
    </r>
  </si>
  <si>
    <r>
      <t>訪問型緩和サービス２日割</t>
    </r>
    <r>
      <rPr>
        <sz val="14"/>
        <rFont val="ＭＳ Ｐゴシック"/>
        <family val="3"/>
      </rPr>
      <t>／６０分／２割</t>
    </r>
  </si>
  <si>
    <r>
      <t>訪問型緩和サービス３回数</t>
    </r>
    <r>
      <rPr>
        <sz val="14"/>
        <rFont val="ＭＳ Ｐゴシック"/>
        <family val="3"/>
      </rPr>
      <t>／６０分／２割</t>
    </r>
  </si>
  <si>
    <r>
      <t>訪問型緩和サービス３包括</t>
    </r>
    <r>
      <rPr>
        <sz val="14"/>
        <rFont val="ＭＳ Ｐゴシック"/>
        <family val="3"/>
      </rPr>
      <t>／６０分／２割</t>
    </r>
  </si>
  <si>
    <r>
      <t>訪問型緩和サービス３日割</t>
    </r>
    <r>
      <rPr>
        <sz val="14"/>
        <rFont val="ＭＳ Ｐゴシック"/>
        <family val="3"/>
      </rPr>
      <t>／６０分／２割</t>
    </r>
  </si>
  <si>
    <r>
      <t>処遇改善Ⅰ相当加算回数</t>
    </r>
    <r>
      <rPr>
        <sz val="14"/>
        <rFont val="ＭＳ Ｐゴシック"/>
        <family val="3"/>
      </rPr>
      <t>／６０分／２割</t>
    </r>
  </si>
  <si>
    <r>
      <t>処遇改善Ⅰ相当加算包括</t>
    </r>
    <r>
      <rPr>
        <sz val="14"/>
        <rFont val="ＭＳ Ｐゴシック"/>
        <family val="3"/>
      </rPr>
      <t>／６０分／２割</t>
    </r>
  </si>
  <si>
    <r>
      <t>処遇改善Ⅰ相当加算日割</t>
    </r>
    <r>
      <rPr>
        <sz val="14"/>
        <rFont val="ＭＳ Ｐゴシック"/>
        <family val="3"/>
      </rPr>
      <t>／６０分／２割</t>
    </r>
  </si>
  <si>
    <r>
      <t>処遇改善Ⅰ相当加算２回数</t>
    </r>
    <r>
      <rPr>
        <sz val="14"/>
        <rFont val="ＭＳ Ｐゴシック"/>
        <family val="3"/>
      </rPr>
      <t>／６０分／２割</t>
    </r>
  </si>
  <si>
    <r>
      <t>処遇改善Ⅰ相当加算２包括</t>
    </r>
    <r>
      <rPr>
        <sz val="14"/>
        <rFont val="ＭＳ Ｐゴシック"/>
        <family val="3"/>
      </rPr>
      <t>／６０分／２割</t>
    </r>
  </si>
  <si>
    <r>
      <t>処遇改善Ⅰ相当加算２日割</t>
    </r>
    <r>
      <rPr>
        <sz val="14"/>
        <rFont val="ＭＳ Ｐゴシック"/>
        <family val="3"/>
      </rPr>
      <t>／６０分／２割</t>
    </r>
  </si>
  <si>
    <r>
      <t>処遇改善Ⅰ相当加算３回数</t>
    </r>
    <r>
      <rPr>
        <sz val="14"/>
        <rFont val="ＭＳ Ｐゴシック"/>
        <family val="3"/>
      </rPr>
      <t>／６０分／２割</t>
    </r>
  </si>
  <si>
    <r>
      <t>処遇改善Ⅰ相当加算３包括</t>
    </r>
    <r>
      <rPr>
        <sz val="14"/>
        <rFont val="ＭＳ Ｐゴシック"/>
        <family val="3"/>
      </rPr>
      <t>／６０分／２割</t>
    </r>
  </si>
  <si>
    <r>
      <t>処遇改善Ⅰ相当加算３日割</t>
    </r>
    <r>
      <rPr>
        <sz val="14"/>
        <rFont val="ＭＳ Ｐゴシック"/>
        <family val="3"/>
      </rPr>
      <t>／６０分／２割</t>
    </r>
  </si>
  <si>
    <r>
      <t>処遇改善Ⅱ相当加算回数</t>
    </r>
    <r>
      <rPr>
        <sz val="14"/>
        <rFont val="ＭＳ Ｐゴシック"/>
        <family val="3"/>
      </rPr>
      <t>／６０分／２割</t>
    </r>
  </si>
  <si>
    <r>
      <t>処遇改善Ⅱ相当加算包括</t>
    </r>
    <r>
      <rPr>
        <sz val="14"/>
        <rFont val="ＭＳ Ｐゴシック"/>
        <family val="3"/>
      </rPr>
      <t>／６０分／２割</t>
    </r>
  </si>
  <si>
    <r>
      <t>処遇改善Ⅱ相当加算日割</t>
    </r>
    <r>
      <rPr>
        <sz val="14"/>
        <rFont val="ＭＳ Ｐゴシック"/>
        <family val="3"/>
      </rPr>
      <t>／６０分／２割</t>
    </r>
  </si>
  <si>
    <r>
      <t>処遇改善Ⅱ相当加算２回数</t>
    </r>
    <r>
      <rPr>
        <sz val="14"/>
        <rFont val="ＭＳ Ｐゴシック"/>
        <family val="3"/>
      </rPr>
      <t>／６０分／２割</t>
    </r>
  </si>
  <si>
    <r>
      <t>処遇改善Ⅱ相当加算２包括</t>
    </r>
    <r>
      <rPr>
        <sz val="14"/>
        <rFont val="ＭＳ Ｐゴシック"/>
        <family val="3"/>
      </rPr>
      <t>／６０分／２割</t>
    </r>
  </si>
  <si>
    <r>
      <t>処遇改善Ⅱ相当加算２日割</t>
    </r>
    <r>
      <rPr>
        <sz val="14"/>
        <rFont val="ＭＳ Ｐゴシック"/>
        <family val="3"/>
      </rPr>
      <t>／６０分／２割</t>
    </r>
  </si>
  <si>
    <r>
      <t>処遇改善Ⅱ相当加算３回数</t>
    </r>
    <r>
      <rPr>
        <sz val="14"/>
        <rFont val="ＭＳ Ｐゴシック"/>
        <family val="3"/>
      </rPr>
      <t>／６０分／２割</t>
    </r>
  </si>
  <si>
    <r>
      <t>処遇改善Ⅱ相当加算３包括</t>
    </r>
    <r>
      <rPr>
        <sz val="14"/>
        <rFont val="ＭＳ Ｐゴシック"/>
        <family val="3"/>
      </rPr>
      <t>／６０分／２割</t>
    </r>
  </si>
  <si>
    <r>
      <t>処遇改善Ⅱ相当加算３日割</t>
    </r>
    <r>
      <rPr>
        <sz val="14"/>
        <rFont val="ＭＳ Ｐゴシック"/>
        <family val="3"/>
      </rPr>
      <t>／６０分／２割</t>
    </r>
  </si>
  <si>
    <t>処遇改善加算Ⅰとして実施している
事業所が対象の加算
※所定単位数の１００/１０００相当</t>
  </si>
  <si>
    <r>
      <t>訪問型緩和１回数</t>
    </r>
    <r>
      <rPr>
        <sz val="14"/>
        <rFont val="ＭＳ Ｐゴシック"/>
        <family val="3"/>
      </rPr>
      <t>／４５分／３割</t>
    </r>
  </si>
  <si>
    <r>
      <t>訪問型緩和１包括</t>
    </r>
    <r>
      <rPr>
        <sz val="14"/>
        <rFont val="ＭＳ Ｐゴシック"/>
        <family val="3"/>
      </rPr>
      <t>／４５分／３割</t>
    </r>
  </si>
  <si>
    <r>
      <t>訪問型緩和１日割</t>
    </r>
    <r>
      <rPr>
        <sz val="14"/>
        <rFont val="ＭＳ Ｐゴシック"/>
        <family val="3"/>
      </rPr>
      <t>／４５分／３割</t>
    </r>
  </si>
  <si>
    <r>
      <t>訪問型緩和２回数</t>
    </r>
    <r>
      <rPr>
        <sz val="14"/>
        <rFont val="ＭＳ Ｐゴシック"/>
        <family val="3"/>
      </rPr>
      <t>／４５分／３割</t>
    </r>
  </si>
  <si>
    <r>
      <t>訪問型緩和２包括</t>
    </r>
    <r>
      <rPr>
        <sz val="14"/>
        <rFont val="ＭＳ Ｐゴシック"/>
        <family val="3"/>
      </rPr>
      <t>／４５分／３割</t>
    </r>
  </si>
  <si>
    <r>
      <t>訪問型緩和２日割</t>
    </r>
    <r>
      <rPr>
        <sz val="14"/>
        <rFont val="ＭＳ Ｐゴシック"/>
        <family val="3"/>
      </rPr>
      <t>／４５分／３割</t>
    </r>
  </si>
  <si>
    <r>
      <t>訪問型緩和３回数</t>
    </r>
    <r>
      <rPr>
        <sz val="14"/>
        <rFont val="ＭＳ Ｐゴシック"/>
        <family val="3"/>
      </rPr>
      <t>／４５分／３割</t>
    </r>
  </si>
  <si>
    <r>
      <t>訪問型緩和３包括</t>
    </r>
    <r>
      <rPr>
        <sz val="14"/>
        <rFont val="ＭＳ Ｐゴシック"/>
        <family val="3"/>
      </rPr>
      <t>／４５分／３割</t>
    </r>
  </si>
  <si>
    <r>
      <t>訪問型緩和３日割</t>
    </r>
    <r>
      <rPr>
        <sz val="14"/>
        <rFont val="ＭＳ Ｐゴシック"/>
        <family val="3"/>
      </rPr>
      <t>／４５分／３割</t>
    </r>
  </si>
  <si>
    <r>
      <t>処遇改善Ⅰ相当加算１回数</t>
    </r>
    <r>
      <rPr>
        <sz val="14"/>
        <rFont val="ＭＳ Ｐゴシック"/>
        <family val="3"/>
      </rPr>
      <t>／４５分／３割</t>
    </r>
  </si>
  <si>
    <r>
      <t>訪問型緩和サービス１回数</t>
    </r>
    <r>
      <rPr>
        <sz val="14"/>
        <rFont val="ＭＳ Ｐゴシック"/>
        <family val="3"/>
      </rPr>
      <t>／４５分／3割に対応</t>
    </r>
  </si>
  <si>
    <r>
      <t>処遇改善Ⅰ相当加算１包括</t>
    </r>
    <r>
      <rPr>
        <sz val="14"/>
        <rFont val="ＭＳ Ｐゴシック"/>
        <family val="3"/>
      </rPr>
      <t>／４５分／３割</t>
    </r>
  </si>
  <si>
    <r>
      <t>処遇改善Ⅰ相当加算１日割</t>
    </r>
    <r>
      <rPr>
        <sz val="14"/>
        <rFont val="ＭＳ Ｐゴシック"/>
        <family val="3"/>
      </rPr>
      <t>／４５分／３割</t>
    </r>
  </si>
  <si>
    <r>
      <t>処遇改善Ⅰ相当加算２回数</t>
    </r>
    <r>
      <rPr>
        <sz val="14"/>
        <rFont val="ＭＳ Ｐゴシック"/>
        <family val="3"/>
      </rPr>
      <t>／４５分／３割</t>
    </r>
  </si>
  <si>
    <r>
      <t>処遇改善Ⅰ相当加算２包括</t>
    </r>
    <r>
      <rPr>
        <sz val="14"/>
        <rFont val="ＭＳ Ｐゴシック"/>
        <family val="3"/>
      </rPr>
      <t>／４５分／３割</t>
    </r>
  </si>
  <si>
    <r>
      <t>処遇改善Ⅰ相当加算２日割</t>
    </r>
    <r>
      <rPr>
        <sz val="14"/>
        <rFont val="ＭＳ Ｐゴシック"/>
        <family val="3"/>
      </rPr>
      <t>／４５分／３割</t>
    </r>
  </si>
  <si>
    <r>
      <t>処遇改善Ⅰ相当加算３回数</t>
    </r>
    <r>
      <rPr>
        <sz val="14"/>
        <rFont val="ＭＳ Ｐゴシック"/>
        <family val="3"/>
      </rPr>
      <t>／４５分／３割</t>
    </r>
  </si>
  <si>
    <r>
      <t>処遇改善Ⅰ相当加算３包括</t>
    </r>
    <r>
      <rPr>
        <sz val="14"/>
        <rFont val="ＭＳ Ｐゴシック"/>
        <family val="3"/>
      </rPr>
      <t>／４５分／３割</t>
    </r>
  </si>
  <si>
    <r>
      <t>処遇改善Ⅰ相当加算３日割</t>
    </r>
    <r>
      <rPr>
        <sz val="14"/>
        <rFont val="ＭＳ Ｐゴシック"/>
        <family val="3"/>
      </rPr>
      <t>／４５分／３割</t>
    </r>
  </si>
  <si>
    <r>
      <t>処遇改善Ⅱ相当加算１回数</t>
    </r>
    <r>
      <rPr>
        <sz val="14"/>
        <rFont val="ＭＳ Ｐゴシック"/>
        <family val="3"/>
      </rPr>
      <t>／４５分／３割</t>
    </r>
  </si>
  <si>
    <r>
      <t>訪問型緩和サービス１回数</t>
    </r>
    <r>
      <rPr>
        <sz val="14"/>
        <rFont val="ＭＳ Ｐゴシック"/>
        <family val="3"/>
      </rPr>
      <t>／４５分／３割に対応</t>
    </r>
  </si>
  <si>
    <r>
      <t>処遇改善Ⅱ相当加算１包括</t>
    </r>
    <r>
      <rPr>
        <sz val="14"/>
        <rFont val="ＭＳ Ｐゴシック"/>
        <family val="3"/>
      </rPr>
      <t>／４５分／３割</t>
    </r>
  </si>
  <si>
    <r>
      <t>訪問型緩和サービス１包括</t>
    </r>
    <r>
      <rPr>
        <sz val="14"/>
        <rFont val="ＭＳ Ｐゴシック"/>
        <family val="3"/>
      </rPr>
      <t>／４５分／３割に対応</t>
    </r>
  </si>
  <si>
    <r>
      <t>処遇改善Ⅱ相当加算１日割</t>
    </r>
    <r>
      <rPr>
        <sz val="14"/>
        <rFont val="ＭＳ Ｐゴシック"/>
        <family val="3"/>
      </rPr>
      <t>／４５分／３割</t>
    </r>
  </si>
  <si>
    <r>
      <t>訪問型緩和サービス１日割</t>
    </r>
    <r>
      <rPr>
        <sz val="14"/>
        <rFont val="ＭＳ Ｐゴシック"/>
        <family val="3"/>
      </rPr>
      <t>／４５分／３割に対応</t>
    </r>
  </si>
  <si>
    <r>
      <t>処遇改善Ⅱ相当加算２回数</t>
    </r>
    <r>
      <rPr>
        <sz val="14"/>
        <rFont val="ＭＳ Ｐゴシック"/>
        <family val="3"/>
      </rPr>
      <t>／４５分／３割</t>
    </r>
  </si>
  <si>
    <r>
      <t>訪問型緩和サービス２回数</t>
    </r>
    <r>
      <rPr>
        <sz val="14"/>
        <rFont val="ＭＳ Ｐゴシック"/>
        <family val="3"/>
      </rPr>
      <t>／４５分／３割に対応</t>
    </r>
  </si>
  <si>
    <r>
      <t>処遇改善Ⅱ相当加算２包括</t>
    </r>
    <r>
      <rPr>
        <sz val="14"/>
        <rFont val="ＭＳ Ｐゴシック"/>
        <family val="3"/>
      </rPr>
      <t>／４５分／３割</t>
    </r>
  </si>
  <si>
    <r>
      <t>訪問型緩和サービス２包括</t>
    </r>
    <r>
      <rPr>
        <sz val="14"/>
        <rFont val="ＭＳ Ｐゴシック"/>
        <family val="3"/>
      </rPr>
      <t>／４５分／３割に対応</t>
    </r>
  </si>
  <si>
    <r>
      <t>処遇改善Ⅱ相当加算２日割</t>
    </r>
    <r>
      <rPr>
        <sz val="14"/>
        <rFont val="ＭＳ Ｐゴシック"/>
        <family val="3"/>
      </rPr>
      <t>／４５分／３割</t>
    </r>
  </si>
  <si>
    <r>
      <t>訪問型緩和サービス２日割</t>
    </r>
    <r>
      <rPr>
        <sz val="14"/>
        <rFont val="ＭＳ Ｐゴシック"/>
        <family val="3"/>
      </rPr>
      <t>／４５分／３割に対応</t>
    </r>
  </si>
  <si>
    <r>
      <t>処遇改善Ⅱ相当加算３回数</t>
    </r>
    <r>
      <rPr>
        <sz val="14"/>
        <rFont val="ＭＳ Ｐゴシック"/>
        <family val="3"/>
      </rPr>
      <t>／４５分／３割</t>
    </r>
  </si>
  <si>
    <r>
      <t>訪問型緩和サービス３回数</t>
    </r>
    <r>
      <rPr>
        <sz val="14"/>
        <rFont val="ＭＳ Ｐゴシック"/>
        <family val="3"/>
      </rPr>
      <t>／４５分／３割に対応</t>
    </r>
  </si>
  <si>
    <r>
      <t>処遇改善Ⅱ相当加算３包括</t>
    </r>
    <r>
      <rPr>
        <sz val="14"/>
        <rFont val="ＭＳ Ｐゴシック"/>
        <family val="3"/>
      </rPr>
      <t>／４５分／３割</t>
    </r>
  </si>
  <si>
    <r>
      <t>訪問型緩和サービス３包括</t>
    </r>
    <r>
      <rPr>
        <sz val="14"/>
        <rFont val="ＭＳ Ｐゴシック"/>
        <family val="3"/>
      </rPr>
      <t>／４５分／３割に対応</t>
    </r>
  </si>
  <si>
    <r>
      <t>処遇改善Ⅱ相当加算３日割</t>
    </r>
    <r>
      <rPr>
        <sz val="14"/>
        <rFont val="ＭＳ Ｐゴシック"/>
        <family val="3"/>
      </rPr>
      <t>／４５分／３割</t>
    </r>
  </si>
  <si>
    <r>
      <t>訪問型緩和サービス３日割</t>
    </r>
    <r>
      <rPr>
        <sz val="14"/>
        <rFont val="ＭＳ Ｐゴシック"/>
        <family val="3"/>
      </rPr>
      <t>／４５分／３割に対応</t>
    </r>
  </si>
  <si>
    <r>
      <t>訪問型緩和サービス１回数</t>
    </r>
    <r>
      <rPr>
        <sz val="14"/>
        <rFont val="ＭＳ Ｐゴシック"/>
        <family val="3"/>
      </rPr>
      <t>／６０分／３割</t>
    </r>
  </si>
  <si>
    <r>
      <t>訪問型緩和サービス２包括</t>
    </r>
    <r>
      <rPr>
        <sz val="14"/>
        <rFont val="ＭＳ Ｐゴシック"/>
        <family val="3"/>
      </rPr>
      <t>／６０分／３割</t>
    </r>
  </si>
  <si>
    <r>
      <t>訪問型緩和サービス１日割</t>
    </r>
    <r>
      <rPr>
        <sz val="14"/>
        <rFont val="ＭＳ Ｐゴシック"/>
        <family val="3"/>
      </rPr>
      <t>／６０分／３割</t>
    </r>
  </si>
  <si>
    <r>
      <t>訪問型緩和サービス２回数</t>
    </r>
    <r>
      <rPr>
        <sz val="14"/>
        <rFont val="ＭＳ Ｐゴシック"/>
        <family val="3"/>
      </rPr>
      <t>／６０分／３割</t>
    </r>
  </si>
  <si>
    <r>
      <t>訪問型緩和サービス２日割</t>
    </r>
    <r>
      <rPr>
        <sz val="14"/>
        <rFont val="ＭＳ Ｐゴシック"/>
        <family val="3"/>
      </rPr>
      <t>／６０分／３割</t>
    </r>
  </si>
  <si>
    <r>
      <t>訪問型緩和サービス３回数</t>
    </r>
    <r>
      <rPr>
        <sz val="14"/>
        <rFont val="ＭＳ Ｐゴシック"/>
        <family val="3"/>
      </rPr>
      <t>／６０分／３割</t>
    </r>
  </si>
  <si>
    <r>
      <t>訪問型緩和サービス３包括</t>
    </r>
    <r>
      <rPr>
        <sz val="14"/>
        <rFont val="ＭＳ Ｐゴシック"/>
        <family val="3"/>
      </rPr>
      <t>／６０分／３割</t>
    </r>
  </si>
  <si>
    <r>
      <t>訪問型緩和サービス３日割</t>
    </r>
    <r>
      <rPr>
        <sz val="14"/>
        <rFont val="ＭＳ Ｐゴシック"/>
        <family val="3"/>
      </rPr>
      <t>／６０分／３割</t>
    </r>
  </si>
  <si>
    <r>
      <t>処遇改善Ⅰ相当加算回数</t>
    </r>
    <r>
      <rPr>
        <sz val="14"/>
        <rFont val="ＭＳ Ｐゴシック"/>
        <family val="3"/>
      </rPr>
      <t>／６０分／３割</t>
    </r>
  </si>
  <si>
    <r>
      <t>処遇改善Ⅰ相当加算包括</t>
    </r>
    <r>
      <rPr>
        <sz val="14"/>
        <rFont val="ＭＳ Ｐゴシック"/>
        <family val="3"/>
      </rPr>
      <t>／６０分／３割</t>
    </r>
  </si>
  <si>
    <r>
      <t>処遇改善Ⅰ相当加算日割</t>
    </r>
    <r>
      <rPr>
        <sz val="14"/>
        <rFont val="ＭＳ Ｐゴシック"/>
        <family val="3"/>
      </rPr>
      <t>／６０分／３割</t>
    </r>
  </si>
  <si>
    <r>
      <t>処遇改善Ⅰ相当加算２回数</t>
    </r>
    <r>
      <rPr>
        <sz val="14"/>
        <rFont val="ＭＳ Ｐゴシック"/>
        <family val="3"/>
      </rPr>
      <t>／６０分／３割</t>
    </r>
  </si>
  <si>
    <r>
      <t>処遇改善Ⅰ相当加算２包括</t>
    </r>
    <r>
      <rPr>
        <sz val="14"/>
        <rFont val="ＭＳ Ｐゴシック"/>
        <family val="3"/>
      </rPr>
      <t>／６０分／３割</t>
    </r>
  </si>
  <si>
    <r>
      <t>処遇改善Ⅰ相当加算２日割</t>
    </r>
    <r>
      <rPr>
        <sz val="14"/>
        <rFont val="ＭＳ Ｐゴシック"/>
        <family val="3"/>
      </rPr>
      <t>／６０分／３割</t>
    </r>
  </si>
  <si>
    <r>
      <t>処遇改善Ⅰ相当加算３回数</t>
    </r>
    <r>
      <rPr>
        <sz val="14"/>
        <rFont val="ＭＳ Ｐゴシック"/>
        <family val="3"/>
      </rPr>
      <t>／６０分／３割</t>
    </r>
  </si>
  <si>
    <r>
      <t>処遇改善Ⅰ相当加算３包括</t>
    </r>
    <r>
      <rPr>
        <sz val="14"/>
        <rFont val="ＭＳ Ｐゴシック"/>
        <family val="3"/>
      </rPr>
      <t>／６０分／３割</t>
    </r>
  </si>
  <si>
    <r>
      <t>処遇改善Ⅰ相当加算３日割</t>
    </r>
    <r>
      <rPr>
        <sz val="14"/>
        <rFont val="ＭＳ Ｐゴシック"/>
        <family val="3"/>
      </rPr>
      <t>／６０分／３割</t>
    </r>
  </si>
  <si>
    <r>
      <t>処遇改善Ⅱ相当加算回数</t>
    </r>
    <r>
      <rPr>
        <sz val="14"/>
        <rFont val="ＭＳ Ｐゴシック"/>
        <family val="3"/>
      </rPr>
      <t>／６０分／３割</t>
    </r>
  </si>
  <si>
    <r>
      <t>処遇改善Ⅱ相当加算包括</t>
    </r>
    <r>
      <rPr>
        <sz val="14"/>
        <rFont val="ＭＳ Ｐゴシック"/>
        <family val="3"/>
      </rPr>
      <t>／６０分／３割</t>
    </r>
  </si>
  <si>
    <r>
      <t>処遇改善Ⅱ相当加算日割</t>
    </r>
    <r>
      <rPr>
        <sz val="14"/>
        <rFont val="ＭＳ Ｐゴシック"/>
        <family val="3"/>
      </rPr>
      <t>／６０分／３割</t>
    </r>
  </si>
  <si>
    <r>
      <t>処遇改善Ⅱ相当加算２回数</t>
    </r>
    <r>
      <rPr>
        <sz val="14"/>
        <rFont val="ＭＳ Ｐゴシック"/>
        <family val="3"/>
      </rPr>
      <t>／６０分／３割</t>
    </r>
  </si>
  <si>
    <r>
      <t>処遇改善Ⅱ相当加算２包括</t>
    </r>
    <r>
      <rPr>
        <sz val="14"/>
        <rFont val="ＭＳ Ｐゴシック"/>
        <family val="3"/>
      </rPr>
      <t>／６０分／３割</t>
    </r>
  </si>
  <si>
    <r>
      <t>処遇改善Ⅱ相当加算２日割</t>
    </r>
    <r>
      <rPr>
        <sz val="14"/>
        <rFont val="ＭＳ Ｐゴシック"/>
        <family val="3"/>
      </rPr>
      <t>／６０分／３割</t>
    </r>
  </si>
  <si>
    <r>
      <t>処遇改善Ⅱ相当加算３回数</t>
    </r>
    <r>
      <rPr>
        <sz val="14"/>
        <rFont val="ＭＳ Ｐゴシック"/>
        <family val="3"/>
      </rPr>
      <t>／６０分／３割</t>
    </r>
  </si>
  <si>
    <r>
      <t>処遇改善Ⅱ相当加算３包括</t>
    </r>
    <r>
      <rPr>
        <sz val="14"/>
        <rFont val="ＭＳ Ｐゴシック"/>
        <family val="3"/>
      </rPr>
      <t>／６０分／３割</t>
    </r>
  </si>
  <si>
    <r>
      <t>処遇改善Ⅱ相当加算３日割</t>
    </r>
    <r>
      <rPr>
        <sz val="14"/>
        <rFont val="ＭＳ Ｐゴシック"/>
        <family val="3"/>
      </rPr>
      <t>／６０分／３割</t>
    </r>
  </si>
  <si>
    <t>週１回程度</t>
  </si>
  <si>
    <t>週２回程度</t>
  </si>
  <si>
    <t>週３回程度</t>
  </si>
  <si>
    <r>
      <t>訪問型緩和同一減算１包括</t>
    </r>
    <r>
      <rPr>
        <sz val="14"/>
        <rFont val="ＭＳ Ｐゴシック"/>
        <family val="3"/>
      </rPr>
      <t>／４５分</t>
    </r>
  </si>
  <si>
    <r>
      <t>訪問型緩和同一減算１日割</t>
    </r>
    <r>
      <rPr>
        <sz val="14"/>
        <rFont val="ＭＳ Ｐゴシック"/>
        <family val="3"/>
      </rPr>
      <t>／４５分</t>
    </r>
  </si>
  <si>
    <r>
      <t>訪問型緩和同一減算２回数</t>
    </r>
    <r>
      <rPr>
        <sz val="14"/>
        <rFont val="ＭＳ Ｐゴシック"/>
        <family val="3"/>
      </rPr>
      <t>／４５分</t>
    </r>
  </si>
  <si>
    <r>
      <t>訪問型緩和同一減算２包括</t>
    </r>
    <r>
      <rPr>
        <sz val="14"/>
        <rFont val="ＭＳ Ｐゴシック"/>
        <family val="3"/>
      </rPr>
      <t>／４５分</t>
    </r>
  </si>
  <si>
    <r>
      <t>訪問型緩和同一減算２日割</t>
    </r>
    <r>
      <rPr>
        <sz val="14"/>
        <rFont val="ＭＳ Ｐゴシック"/>
        <family val="3"/>
      </rPr>
      <t>／４５分</t>
    </r>
  </si>
  <si>
    <r>
      <t>訪問型緩和同一減算３回数</t>
    </r>
    <r>
      <rPr>
        <sz val="14"/>
        <rFont val="ＭＳ Ｐゴシック"/>
        <family val="3"/>
      </rPr>
      <t>／４５分</t>
    </r>
  </si>
  <si>
    <r>
      <t>訪問型緩和同一減算３包括</t>
    </r>
    <r>
      <rPr>
        <sz val="14"/>
        <rFont val="ＭＳ Ｐゴシック"/>
        <family val="3"/>
      </rPr>
      <t>／４５分</t>
    </r>
  </si>
  <si>
    <r>
      <t>訪問型緩和同一減算３日割</t>
    </r>
    <r>
      <rPr>
        <sz val="14"/>
        <rFont val="ＭＳ Ｐゴシック"/>
        <family val="3"/>
      </rPr>
      <t>／４５分</t>
    </r>
  </si>
  <si>
    <r>
      <t>処遇改善Ⅰ相当加算同一減算１回数</t>
    </r>
    <r>
      <rPr>
        <sz val="14"/>
        <rFont val="ＭＳ Ｐゴシック"/>
        <family val="3"/>
      </rPr>
      <t>／４５分</t>
    </r>
  </si>
  <si>
    <r>
      <t>処遇改善Ⅰ相当加算同一減算１包括</t>
    </r>
    <r>
      <rPr>
        <sz val="14"/>
        <rFont val="ＭＳ Ｐゴシック"/>
        <family val="3"/>
      </rPr>
      <t>／４５分</t>
    </r>
  </si>
  <si>
    <r>
      <t>処遇改善Ⅰ相当加算同一減算１日割</t>
    </r>
    <r>
      <rPr>
        <sz val="14"/>
        <rFont val="ＭＳ Ｐゴシック"/>
        <family val="3"/>
      </rPr>
      <t>／４５分</t>
    </r>
  </si>
  <si>
    <r>
      <t>処遇改善Ⅰ相当加算同一減算</t>
    </r>
    <r>
      <rPr>
        <sz val="14"/>
        <rFont val="ＭＳ Ｐゴシック"/>
        <family val="3"/>
      </rPr>
      <t>２回数／４５分</t>
    </r>
  </si>
  <si>
    <r>
      <t>処遇改善Ⅰ相当加算同一減算</t>
    </r>
    <r>
      <rPr>
        <sz val="14"/>
        <rFont val="ＭＳ Ｐゴシック"/>
        <family val="3"/>
      </rPr>
      <t>２包括／４５分</t>
    </r>
  </si>
  <si>
    <r>
      <t>処遇改善Ⅰ相当加算同一減算</t>
    </r>
    <r>
      <rPr>
        <sz val="14"/>
        <rFont val="ＭＳ Ｐゴシック"/>
        <family val="3"/>
      </rPr>
      <t>２日割／４５分</t>
    </r>
  </si>
  <si>
    <r>
      <t>処遇改善Ⅰ相当加算同一減算</t>
    </r>
    <r>
      <rPr>
        <sz val="14"/>
        <rFont val="ＭＳ Ｐゴシック"/>
        <family val="3"/>
      </rPr>
      <t>３回数／４５分</t>
    </r>
  </si>
  <si>
    <r>
      <t>処遇改善Ⅰ相当加算同一減算</t>
    </r>
    <r>
      <rPr>
        <sz val="14"/>
        <rFont val="ＭＳ Ｐゴシック"/>
        <family val="3"/>
      </rPr>
      <t>３包括／４５分</t>
    </r>
  </si>
  <si>
    <r>
      <t>処遇改善Ⅰ相当加算同一減算</t>
    </r>
    <r>
      <rPr>
        <sz val="14"/>
        <rFont val="ＭＳ Ｐゴシック"/>
        <family val="3"/>
      </rPr>
      <t>３日割／４５分</t>
    </r>
  </si>
  <si>
    <r>
      <t>処遇改善Ⅱ相当加算同一減算１回数</t>
    </r>
    <r>
      <rPr>
        <sz val="14"/>
        <rFont val="ＭＳ Ｐゴシック"/>
        <family val="3"/>
      </rPr>
      <t>／４５分</t>
    </r>
  </si>
  <si>
    <r>
      <t>処遇改善Ⅱ相当加算同一減算１包括</t>
    </r>
    <r>
      <rPr>
        <sz val="14"/>
        <rFont val="ＭＳ Ｐゴシック"/>
        <family val="3"/>
      </rPr>
      <t>／４５分</t>
    </r>
  </si>
  <si>
    <r>
      <t>処遇改善Ⅱ相当加算同一減算１日割</t>
    </r>
    <r>
      <rPr>
        <sz val="14"/>
        <rFont val="ＭＳ Ｐゴシック"/>
        <family val="3"/>
      </rPr>
      <t>／４５分</t>
    </r>
  </si>
  <si>
    <r>
      <t>処遇改善Ⅱ相当加算同一減算</t>
    </r>
    <r>
      <rPr>
        <sz val="14"/>
        <rFont val="ＭＳ Ｐゴシック"/>
        <family val="3"/>
      </rPr>
      <t>２回数／４５分</t>
    </r>
  </si>
  <si>
    <r>
      <t>処遇改善Ⅱ相当加算同一減算</t>
    </r>
    <r>
      <rPr>
        <sz val="14"/>
        <rFont val="ＭＳ Ｐゴシック"/>
        <family val="3"/>
      </rPr>
      <t>２包括／４５分</t>
    </r>
  </si>
  <si>
    <r>
      <t>処遇改善Ⅱ相当加算同一減算</t>
    </r>
    <r>
      <rPr>
        <sz val="14"/>
        <rFont val="ＭＳ Ｐゴシック"/>
        <family val="3"/>
      </rPr>
      <t>２日割／４５分</t>
    </r>
  </si>
  <si>
    <r>
      <t>処遇改善Ⅱ相当加算同一減算</t>
    </r>
    <r>
      <rPr>
        <sz val="14"/>
        <rFont val="ＭＳ Ｐゴシック"/>
        <family val="3"/>
      </rPr>
      <t>３回数／４５分</t>
    </r>
  </si>
  <si>
    <r>
      <t>処遇改善Ⅱ相当加算同一減算</t>
    </r>
    <r>
      <rPr>
        <sz val="14"/>
        <rFont val="ＭＳ Ｐゴシック"/>
        <family val="3"/>
      </rPr>
      <t>３包括／４５分</t>
    </r>
  </si>
  <si>
    <r>
      <t>処遇改善Ⅱ相当加算同一減算</t>
    </r>
    <r>
      <rPr>
        <sz val="14"/>
        <rFont val="ＭＳ Ｐゴシック"/>
        <family val="3"/>
      </rPr>
      <t>３日割／４５分</t>
    </r>
  </si>
  <si>
    <r>
      <t>訪問型緩和同一減算１回数</t>
    </r>
    <r>
      <rPr>
        <sz val="14"/>
        <rFont val="ＭＳ Ｐゴシック"/>
        <family val="3"/>
      </rPr>
      <t>／６０分</t>
    </r>
  </si>
  <si>
    <r>
      <t>訪問型緩和同一減算１包括</t>
    </r>
    <r>
      <rPr>
        <sz val="14"/>
        <rFont val="ＭＳ Ｐゴシック"/>
        <family val="3"/>
      </rPr>
      <t>／６０分</t>
    </r>
  </si>
  <si>
    <r>
      <t>訪問型緩和同一減算１日割</t>
    </r>
    <r>
      <rPr>
        <sz val="14"/>
        <rFont val="ＭＳ Ｐゴシック"/>
        <family val="3"/>
      </rPr>
      <t>／６０分</t>
    </r>
  </si>
  <si>
    <r>
      <t>訪問型緩和同一減算２回数</t>
    </r>
    <r>
      <rPr>
        <sz val="14"/>
        <rFont val="ＭＳ Ｐゴシック"/>
        <family val="3"/>
      </rPr>
      <t>／６０分</t>
    </r>
  </si>
  <si>
    <r>
      <t>訪問型緩和同一減算２包括</t>
    </r>
    <r>
      <rPr>
        <sz val="14"/>
        <rFont val="ＭＳ Ｐゴシック"/>
        <family val="3"/>
      </rPr>
      <t>／６０分</t>
    </r>
  </si>
  <si>
    <r>
      <t>訪問型緩和同一減算２日割</t>
    </r>
    <r>
      <rPr>
        <sz val="14"/>
        <rFont val="ＭＳ Ｐゴシック"/>
        <family val="3"/>
      </rPr>
      <t>／６０分</t>
    </r>
  </si>
  <si>
    <r>
      <t>訪問型緩和同一減算３回数</t>
    </r>
    <r>
      <rPr>
        <sz val="14"/>
        <rFont val="ＭＳ Ｐゴシック"/>
        <family val="3"/>
      </rPr>
      <t>／６０分</t>
    </r>
  </si>
  <si>
    <r>
      <t>訪問型緩和同一減算３包括</t>
    </r>
    <r>
      <rPr>
        <sz val="14"/>
        <rFont val="ＭＳ Ｐゴシック"/>
        <family val="3"/>
      </rPr>
      <t>／６０分</t>
    </r>
  </si>
  <si>
    <r>
      <t>訪問型緩和同一減算３日割</t>
    </r>
    <r>
      <rPr>
        <sz val="14"/>
        <rFont val="ＭＳ Ｐゴシック"/>
        <family val="3"/>
      </rPr>
      <t>／６０分</t>
    </r>
  </si>
  <si>
    <r>
      <t>処遇改善Ⅰ相当加算同一減算１回数</t>
    </r>
    <r>
      <rPr>
        <sz val="14"/>
        <rFont val="ＭＳ Ｐゴシック"/>
        <family val="3"/>
      </rPr>
      <t>／６０分</t>
    </r>
  </si>
  <si>
    <r>
      <t>処遇改善Ⅰ相当加算同一減算１包括</t>
    </r>
    <r>
      <rPr>
        <sz val="14"/>
        <rFont val="ＭＳ Ｐゴシック"/>
        <family val="3"/>
      </rPr>
      <t>／６０分</t>
    </r>
  </si>
  <si>
    <r>
      <t>処遇改善Ⅰ相当加算同一減算１日割</t>
    </r>
    <r>
      <rPr>
        <sz val="14"/>
        <rFont val="ＭＳ Ｐゴシック"/>
        <family val="3"/>
      </rPr>
      <t>／６０分</t>
    </r>
  </si>
  <si>
    <r>
      <t>処遇改善Ⅰ相当加算同一減算</t>
    </r>
    <r>
      <rPr>
        <sz val="14"/>
        <rFont val="ＭＳ Ｐゴシック"/>
        <family val="3"/>
      </rPr>
      <t>２回数／６０分</t>
    </r>
  </si>
  <si>
    <r>
      <t>処遇改善Ⅰ相当加算同一減算</t>
    </r>
    <r>
      <rPr>
        <sz val="14"/>
        <rFont val="ＭＳ Ｐゴシック"/>
        <family val="3"/>
      </rPr>
      <t>２包括／６０分</t>
    </r>
  </si>
  <si>
    <r>
      <t>処遇改善Ⅰ相当加算同一減算</t>
    </r>
    <r>
      <rPr>
        <sz val="14"/>
        <rFont val="ＭＳ Ｐゴシック"/>
        <family val="3"/>
      </rPr>
      <t>２日割／６０分</t>
    </r>
  </si>
  <si>
    <r>
      <t>処遇改善Ⅰ相当加算同一減算</t>
    </r>
    <r>
      <rPr>
        <sz val="14"/>
        <rFont val="ＭＳ Ｐゴシック"/>
        <family val="3"/>
      </rPr>
      <t>３回数／６０分</t>
    </r>
  </si>
  <si>
    <r>
      <t>処遇改善Ⅰ相当加算同一減算</t>
    </r>
    <r>
      <rPr>
        <sz val="14"/>
        <rFont val="ＭＳ Ｐゴシック"/>
        <family val="3"/>
      </rPr>
      <t>３包括／６０分</t>
    </r>
  </si>
  <si>
    <r>
      <t>処遇改善Ⅰ相当加算同一減算</t>
    </r>
    <r>
      <rPr>
        <sz val="14"/>
        <rFont val="ＭＳ Ｐゴシック"/>
        <family val="3"/>
      </rPr>
      <t>３日割／６０分</t>
    </r>
  </si>
  <si>
    <r>
      <t>処遇改善Ⅱ相当加算同一減算１回数</t>
    </r>
    <r>
      <rPr>
        <sz val="14"/>
        <rFont val="ＭＳ Ｐゴシック"/>
        <family val="3"/>
      </rPr>
      <t>／６０分</t>
    </r>
  </si>
  <si>
    <r>
      <t>処遇改善Ⅱ相当加算同一減算１包括</t>
    </r>
    <r>
      <rPr>
        <sz val="14"/>
        <rFont val="ＭＳ Ｐゴシック"/>
        <family val="3"/>
      </rPr>
      <t>／６０分</t>
    </r>
  </si>
  <si>
    <r>
      <t>処遇改善Ⅱ相当加算同一減算１日割</t>
    </r>
    <r>
      <rPr>
        <sz val="14"/>
        <rFont val="ＭＳ Ｐゴシック"/>
        <family val="3"/>
      </rPr>
      <t>／６０分</t>
    </r>
  </si>
  <si>
    <r>
      <t>処遇改善Ⅱ相当加算同一減算</t>
    </r>
    <r>
      <rPr>
        <sz val="14"/>
        <rFont val="ＭＳ Ｐゴシック"/>
        <family val="3"/>
      </rPr>
      <t>２回数／６０分</t>
    </r>
  </si>
  <si>
    <r>
      <t>処遇改善Ⅱ相当加算同一減算</t>
    </r>
    <r>
      <rPr>
        <sz val="14"/>
        <rFont val="ＭＳ Ｐゴシック"/>
        <family val="3"/>
      </rPr>
      <t>２包括／６０分</t>
    </r>
  </si>
  <si>
    <r>
      <t>処遇改善Ⅱ相当加算同一減算</t>
    </r>
    <r>
      <rPr>
        <sz val="14"/>
        <rFont val="ＭＳ Ｐゴシック"/>
        <family val="3"/>
      </rPr>
      <t>２日割／６０分</t>
    </r>
  </si>
  <si>
    <r>
      <t>処遇改善Ⅱ相当加算同一減算</t>
    </r>
    <r>
      <rPr>
        <sz val="14"/>
        <rFont val="ＭＳ Ｐゴシック"/>
        <family val="3"/>
      </rPr>
      <t>３回数／６０分</t>
    </r>
  </si>
  <si>
    <r>
      <t>処遇改善Ⅱ相当加算同一減算</t>
    </r>
    <r>
      <rPr>
        <sz val="14"/>
        <rFont val="ＭＳ Ｐゴシック"/>
        <family val="3"/>
      </rPr>
      <t>３包括／６０分</t>
    </r>
  </si>
  <si>
    <r>
      <t>処遇改善Ⅱ相当加算同一減算</t>
    </r>
    <r>
      <rPr>
        <sz val="14"/>
        <rFont val="ＭＳ Ｐゴシック"/>
        <family val="3"/>
      </rPr>
      <t>３日割／６０分</t>
    </r>
  </si>
  <si>
    <t>事業所と同一の建物の利用者又はこれ以外の同一建物の利用者20名以上にサービスを行う場合</t>
  </si>
  <si>
    <t>事業対象者
要支援１
要支援２　　　</t>
  </si>
  <si>
    <r>
      <t>訪問型緩和同一減算１包括</t>
    </r>
    <r>
      <rPr>
        <sz val="14"/>
        <rFont val="ＭＳ Ｐゴシック"/>
        <family val="3"/>
      </rPr>
      <t>／４５分／２割</t>
    </r>
  </si>
  <si>
    <r>
      <t>訪問型緩和同一減算１日割</t>
    </r>
    <r>
      <rPr>
        <sz val="14"/>
        <rFont val="ＭＳ Ｐゴシック"/>
        <family val="3"/>
      </rPr>
      <t>／４５分／２割</t>
    </r>
  </si>
  <si>
    <r>
      <t>訪問型緩和同一減算２回数</t>
    </r>
    <r>
      <rPr>
        <sz val="14"/>
        <rFont val="ＭＳ Ｐゴシック"/>
        <family val="3"/>
      </rPr>
      <t>／４５分／２割</t>
    </r>
  </si>
  <si>
    <r>
      <t>訪問型緩和同一減算２包括</t>
    </r>
    <r>
      <rPr>
        <sz val="14"/>
        <rFont val="ＭＳ Ｐゴシック"/>
        <family val="3"/>
      </rPr>
      <t>／４５分／２割</t>
    </r>
  </si>
  <si>
    <r>
      <t>訪問型緩和同一減算２日割</t>
    </r>
    <r>
      <rPr>
        <sz val="14"/>
        <rFont val="ＭＳ Ｐゴシック"/>
        <family val="3"/>
      </rPr>
      <t>／４５分／２割</t>
    </r>
  </si>
  <si>
    <r>
      <t>訪問型緩和同一減算３回数</t>
    </r>
    <r>
      <rPr>
        <sz val="14"/>
        <rFont val="ＭＳ Ｐゴシック"/>
        <family val="3"/>
      </rPr>
      <t>／４５分／２割</t>
    </r>
  </si>
  <si>
    <r>
      <t>訪問型緩和同一減算３包括</t>
    </r>
    <r>
      <rPr>
        <sz val="14"/>
        <rFont val="ＭＳ Ｐゴシック"/>
        <family val="3"/>
      </rPr>
      <t>／４５分／２割</t>
    </r>
  </si>
  <si>
    <r>
      <t>訪問型緩和同一減算３日割</t>
    </r>
    <r>
      <rPr>
        <sz val="14"/>
        <rFont val="ＭＳ Ｐゴシック"/>
        <family val="3"/>
      </rPr>
      <t>／４５分／２割</t>
    </r>
  </si>
  <si>
    <r>
      <t>処遇改善Ⅰ相当加算同一減算１回数</t>
    </r>
    <r>
      <rPr>
        <sz val="14"/>
        <rFont val="ＭＳ Ｐゴシック"/>
        <family val="3"/>
      </rPr>
      <t>／４５分／２割</t>
    </r>
  </si>
  <si>
    <r>
      <t>処遇改善Ⅰ相当加算同一減算１包括</t>
    </r>
    <r>
      <rPr>
        <sz val="14"/>
        <rFont val="ＭＳ Ｐゴシック"/>
        <family val="3"/>
      </rPr>
      <t>／４５分／２割</t>
    </r>
  </si>
  <si>
    <r>
      <t>処遇改善Ⅰ相当加算同一減算１日割</t>
    </r>
    <r>
      <rPr>
        <sz val="14"/>
        <rFont val="ＭＳ Ｐゴシック"/>
        <family val="3"/>
      </rPr>
      <t>／４５分／２割</t>
    </r>
  </si>
  <si>
    <r>
      <t>処遇改善Ⅰ相当加算同一減算</t>
    </r>
    <r>
      <rPr>
        <sz val="14"/>
        <rFont val="ＭＳ Ｐゴシック"/>
        <family val="3"/>
      </rPr>
      <t>２回数／４５分／２割</t>
    </r>
  </si>
  <si>
    <r>
      <t>処遇改善Ⅰ相当加算同一減算</t>
    </r>
    <r>
      <rPr>
        <sz val="14"/>
        <rFont val="ＭＳ Ｐゴシック"/>
        <family val="3"/>
      </rPr>
      <t>２包括／４５分／２割</t>
    </r>
  </si>
  <si>
    <r>
      <t>処遇改善Ⅰ相当加算同一減算</t>
    </r>
    <r>
      <rPr>
        <sz val="14"/>
        <rFont val="ＭＳ Ｐゴシック"/>
        <family val="3"/>
      </rPr>
      <t>２日割／４５分／２割</t>
    </r>
  </si>
  <si>
    <r>
      <t>処遇改善Ⅰ相当加算同一減算</t>
    </r>
    <r>
      <rPr>
        <sz val="14"/>
        <rFont val="ＭＳ Ｐゴシック"/>
        <family val="3"/>
      </rPr>
      <t>３回数／４５分／２割</t>
    </r>
  </si>
  <si>
    <r>
      <t>処遇改善Ⅰ相当加算同一減算</t>
    </r>
    <r>
      <rPr>
        <sz val="14"/>
        <rFont val="ＭＳ Ｐゴシック"/>
        <family val="3"/>
      </rPr>
      <t>３包括／４５分／２割</t>
    </r>
  </si>
  <si>
    <r>
      <t>処遇改善Ⅰ相当加算同一減算</t>
    </r>
    <r>
      <rPr>
        <sz val="14"/>
        <rFont val="ＭＳ Ｐゴシック"/>
        <family val="3"/>
      </rPr>
      <t>３日割／４５分／２割</t>
    </r>
  </si>
  <si>
    <r>
      <t>処遇改善Ⅱ相当加算同一減算１回数</t>
    </r>
    <r>
      <rPr>
        <sz val="14"/>
        <rFont val="ＭＳ Ｐゴシック"/>
        <family val="3"/>
      </rPr>
      <t>／４５分／２割</t>
    </r>
  </si>
  <si>
    <r>
      <t>処遇改善Ⅱ相当加算同一減算１包括</t>
    </r>
    <r>
      <rPr>
        <sz val="14"/>
        <rFont val="ＭＳ Ｐゴシック"/>
        <family val="3"/>
      </rPr>
      <t>／４５分／２割</t>
    </r>
  </si>
  <si>
    <r>
      <t>処遇改善Ⅱ相当加算同一減算１日割</t>
    </r>
    <r>
      <rPr>
        <sz val="14"/>
        <rFont val="ＭＳ Ｐゴシック"/>
        <family val="3"/>
      </rPr>
      <t>／４５分／２割</t>
    </r>
  </si>
  <si>
    <r>
      <t>処遇改善Ⅱ相当加算同一減算</t>
    </r>
    <r>
      <rPr>
        <sz val="14"/>
        <rFont val="ＭＳ Ｐゴシック"/>
        <family val="3"/>
      </rPr>
      <t>２回数／４５分／２割</t>
    </r>
  </si>
  <si>
    <r>
      <t>処遇改善Ⅱ相当加算同一減算</t>
    </r>
    <r>
      <rPr>
        <sz val="14"/>
        <rFont val="ＭＳ Ｐゴシック"/>
        <family val="3"/>
      </rPr>
      <t>２包括／４５分／２割</t>
    </r>
  </si>
  <si>
    <r>
      <t>処遇改善Ⅱ相当加算同一減算</t>
    </r>
    <r>
      <rPr>
        <sz val="14"/>
        <rFont val="ＭＳ Ｐゴシック"/>
        <family val="3"/>
      </rPr>
      <t>２日割／４５分／２割</t>
    </r>
  </si>
  <si>
    <r>
      <t>処遇改善Ⅱ相当加算同一減算</t>
    </r>
    <r>
      <rPr>
        <sz val="14"/>
        <rFont val="ＭＳ Ｐゴシック"/>
        <family val="3"/>
      </rPr>
      <t>３回数／４５分／２割</t>
    </r>
  </si>
  <si>
    <r>
      <t>処遇改善Ⅱ相当加算同一減算</t>
    </r>
    <r>
      <rPr>
        <sz val="14"/>
        <rFont val="ＭＳ Ｐゴシック"/>
        <family val="3"/>
      </rPr>
      <t>３包括／４５分／２割</t>
    </r>
  </si>
  <si>
    <r>
      <t>処遇改善Ⅱ相当加算同一減算</t>
    </r>
    <r>
      <rPr>
        <sz val="14"/>
        <rFont val="ＭＳ Ｐゴシック"/>
        <family val="3"/>
      </rPr>
      <t>３日割／４５分／２割</t>
    </r>
  </si>
  <si>
    <r>
      <t>訪問型緩和同一減算１回数</t>
    </r>
    <r>
      <rPr>
        <sz val="14"/>
        <rFont val="ＭＳ Ｐゴシック"/>
        <family val="3"/>
      </rPr>
      <t>／６０分／２割</t>
    </r>
  </si>
  <si>
    <r>
      <t>訪問型緩和同一減算１包括</t>
    </r>
    <r>
      <rPr>
        <sz val="14"/>
        <rFont val="ＭＳ Ｐゴシック"/>
        <family val="3"/>
      </rPr>
      <t>／６０分／２割</t>
    </r>
  </si>
  <si>
    <r>
      <t>訪問型緩和同一減算１日割</t>
    </r>
    <r>
      <rPr>
        <sz val="14"/>
        <rFont val="ＭＳ Ｐゴシック"/>
        <family val="3"/>
      </rPr>
      <t>／６０分／２割</t>
    </r>
  </si>
  <si>
    <r>
      <t>訪問型緩和同一減算２回数</t>
    </r>
    <r>
      <rPr>
        <sz val="14"/>
        <rFont val="ＭＳ Ｐゴシック"/>
        <family val="3"/>
      </rPr>
      <t>／６０分／２割</t>
    </r>
  </si>
  <si>
    <r>
      <t>訪問型緩和同一減算２包括</t>
    </r>
    <r>
      <rPr>
        <sz val="14"/>
        <rFont val="ＭＳ Ｐゴシック"/>
        <family val="3"/>
      </rPr>
      <t>／６０分／２割</t>
    </r>
  </si>
  <si>
    <r>
      <t>訪問型緩和同一減算２日割</t>
    </r>
    <r>
      <rPr>
        <sz val="14"/>
        <rFont val="ＭＳ Ｐゴシック"/>
        <family val="3"/>
      </rPr>
      <t>／６０分／２割</t>
    </r>
  </si>
  <si>
    <r>
      <t>訪問型緩和同一減算３回数</t>
    </r>
    <r>
      <rPr>
        <sz val="14"/>
        <rFont val="ＭＳ Ｐゴシック"/>
        <family val="3"/>
      </rPr>
      <t>／６０分／２割</t>
    </r>
  </si>
  <si>
    <r>
      <t>訪問型緩和同一減算３包括</t>
    </r>
    <r>
      <rPr>
        <sz val="14"/>
        <rFont val="ＭＳ Ｐゴシック"/>
        <family val="3"/>
      </rPr>
      <t>／６０分／２割</t>
    </r>
  </si>
  <si>
    <r>
      <t>訪問型緩和同一減算３日割</t>
    </r>
    <r>
      <rPr>
        <sz val="14"/>
        <rFont val="ＭＳ Ｐゴシック"/>
        <family val="3"/>
      </rPr>
      <t>／６０分／２割</t>
    </r>
  </si>
  <si>
    <r>
      <t>処遇改善Ⅰ相当加算同一減算１回数</t>
    </r>
    <r>
      <rPr>
        <sz val="14"/>
        <rFont val="ＭＳ Ｐゴシック"/>
        <family val="3"/>
      </rPr>
      <t>／６０分／２割</t>
    </r>
  </si>
  <si>
    <r>
      <t>処遇改善Ⅰ相当加算同一減算１包括</t>
    </r>
    <r>
      <rPr>
        <sz val="14"/>
        <rFont val="ＭＳ Ｐゴシック"/>
        <family val="3"/>
      </rPr>
      <t>／６０分／２割</t>
    </r>
  </si>
  <si>
    <r>
      <t>処遇改善Ⅰ相当加算同一減算１日割</t>
    </r>
    <r>
      <rPr>
        <sz val="14"/>
        <rFont val="ＭＳ Ｐゴシック"/>
        <family val="3"/>
      </rPr>
      <t>／６０分／２割</t>
    </r>
  </si>
  <si>
    <r>
      <t>処遇改善Ⅰ相当加算同一減算</t>
    </r>
    <r>
      <rPr>
        <sz val="14"/>
        <rFont val="ＭＳ Ｐゴシック"/>
        <family val="3"/>
      </rPr>
      <t>２回数／６０分／２割</t>
    </r>
  </si>
  <si>
    <r>
      <t>処遇改善Ⅰ相当加算同一減算</t>
    </r>
    <r>
      <rPr>
        <sz val="14"/>
        <rFont val="ＭＳ Ｐゴシック"/>
        <family val="3"/>
      </rPr>
      <t>２包括／６０分／２割</t>
    </r>
  </si>
  <si>
    <r>
      <t>処遇改善Ⅰ相当加算同一減算</t>
    </r>
    <r>
      <rPr>
        <sz val="14"/>
        <rFont val="ＭＳ Ｐゴシック"/>
        <family val="3"/>
      </rPr>
      <t>２日割／６０分／２割</t>
    </r>
  </si>
  <si>
    <r>
      <t>処遇改善Ⅰ相当加算同一減算</t>
    </r>
    <r>
      <rPr>
        <sz val="14"/>
        <rFont val="ＭＳ Ｐゴシック"/>
        <family val="3"/>
      </rPr>
      <t>３回数／６０分／２割</t>
    </r>
  </si>
  <si>
    <r>
      <t>処遇改善Ⅰ相当加算同一減算</t>
    </r>
    <r>
      <rPr>
        <sz val="14"/>
        <rFont val="ＭＳ Ｐゴシック"/>
        <family val="3"/>
      </rPr>
      <t>３包括／６０分／２割</t>
    </r>
  </si>
  <si>
    <r>
      <t>処遇改善Ⅰ相当加算同一減算</t>
    </r>
    <r>
      <rPr>
        <sz val="14"/>
        <rFont val="ＭＳ Ｐゴシック"/>
        <family val="3"/>
      </rPr>
      <t>３日割／６０分／２割</t>
    </r>
  </si>
  <si>
    <r>
      <t>処遇改善Ⅱ相当加算同一減算１回数</t>
    </r>
    <r>
      <rPr>
        <sz val="14"/>
        <rFont val="ＭＳ Ｐゴシック"/>
        <family val="3"/>
      </rPr>
      <t>／６０分／２割</t>
    </r>
  </si>
  <si>
    <r>
      <t>処遇改善Ⅱ相当加算同一減算１包括</t>
    </r>
    <r>
      <rPr>
        <sz val="14"/>
        <rFont val="ＭＳ Ｐゴシック"/>
        <family val="3"/>
      </rPr>
      <t>／６０分／２割</t>
    </r>
  </si>
  <si>
    <r>
      <t>処遇改善Ⅱ相当加算同一減算１日割</t>
    </r>
    <r>
      <rPr>
        <sz val="14"/>
        <rFont val="ＭＳ Ｐゴシック"/>
        <family val="3"/>
      </rPr>
      <t>／６０分／２割</t>
    </r>
  </si>
  <si>
    <r>
      <t>処遇改善Ⅱ相当加算同一減算</t>
    </r>
    <r>
      <rPr>
        <sz val="14"/>
        <rFont val="ＭＳ Ｐゴシック"/>
        <family val="3"/>
      </rPr>
      <t>２回数／６０分／２割</t>
    </r>
  </si>
  <si>
    <r>
      <t>処遇改善Ⅱ相当加算同一減算</t>
    </r>
    <r>
      <rPr>
        <sz val="14"/>
        <rFont val="ＭＳ Ｐゴシック"/>
        <family val="3"/>
      </rPr>
      <t>２包括／６０分／２割</t>
    </r>
  </si>
  <si>
    <r>
      <t>処遇改善Ⅱ相当加算同一減算</t>
    </r>
    <r>
      <rPr>
        <sz val="14"/>
        <rFont val="ＭＳ Ｐゴシック"/>
        <family val="3"/>
      </rPr>
      <t>２日割／６０分／２割</t>
    </r>
  </si>
  <si>
    <r>
      <t>処遇改善Ⅱ相当加算同一減算</t>
    </r>
    <r>
      <rPr>
        <sz val="14"/>
        <rFont val="ＭＳ Ｐゴシック"/>
        <family val="3"/>
      </rPr>
      <t>３回数／６０分／２割</t>
    </r>
  </si>
  <si>
    <r>
      <t>処遇改善Ⅱ相当加算同一減算</t>
    </r>
    <r>
      <rPr>
        <sz val="14"/>
        <rFont val="ＭＳ Ｐゴシック"/>
        <family val="3"/>
      </rPr>
      <t>３包括／６０分／２割</t>
    </r>
  </si>
  <si>
    <r>
      <t>処遇改善Ⅱ相当加算同一減算</t>
    </r>
    <r>
      <rPr>
        <sz val="14"/>
        <rFont val="ＭＳ Ｐゴシック"/>
        <family val="3"/>
      </rPr>
      <t>３日割／６０分／２割</t>
    </r>
  </si>
  <si>
    <r>
      <t>訪問型緩和同一減算１包括</t>
    </r>
    <r>
      <rPr>
        <sz val="14"/>
        <rFont val="ＭＳ Ｐゴシック"/>
        <family val="3"/>
      </rPr>
      <t>／４５分／3割</t>
    </r>
  </si>
  <si>
    <r>
      <t>訪問型緩和同一減算１日割</t>
    </r>
    <r>
      <rPr>
        <sz val="14"/>
        <rFont val="ＭＳ Ｐゴシック"/>
        <family val="3"/>
      </rPr>
      <t>／４５分／3割</t>
    </r>
  </si>
  <si>
    <r>
      <t>訪問型緩和同一減算２回数</t>
    </r>
    <r>
      <rPr>
        <sz val="14"/>
        <rFont val="ＭＳ Ｐゴシック"/>
        <family val="3"/>
      </rPr>
      <t>／４５分／3割</t>
    </r>
  </si>
  <si>
    <r>
      <t>訪問型緩和同一減算２包括</t>
    </r>
    <r>
      <rPr>
        <sz val="14"/>
        <rFont val="ＭＳ Ｐゴシック"/>
        <family val="3"/>
      </rPr>
      <t>／４５分／3割</t>
    </r>
  </si>
  <si>
    <r>
      <t>訪問型緩和同一減算２日割</t>
    </r>
    <r>
      <rPr>
        <sz val="14"/>
        <rFont val="ＭＳ Ｐゴシック"/>
        <family val="3"/>
      </rPr>
      <t>／４５分／3割</t>
    </r>
  </si>
  <si>
    <r>
      <t>訪問型緩和同一減算３回数</t>
    </r>
    <r>
      <rPr>
        <sz val="14"/>
        <rFont val="ＭＳ Ｐゴシック"/>
        <family val="3"/>
      </rPr>
      <t>／４５分／3割</t>
    </r>
  </si>
  <si>
    <r>
      <t>訪問型緩和同一減算３包括</t>
    </r>
    <r>
      <rPr>
        <sz val="14"/>
        <rFont val="ＭＳ Ｐゴシック"/>
        <family val="3"/>
      </rPr>
      <t>／４５分／3割</t>
    </r>
  </si>
  <si>
    <r>
      <t>訪問型緩和同一減算３日割</t>
    </r>
    <r>
      <rPr>
        <sz val="14"/>
        <rFont val="ＭＳ Ｐゴシック"/>
        <family val="3"/>
      </rPr>
      <t>／４５分／3割</t>
    </r>
  </si>
  <si>
    <r>
      <t>処遇改善Ⅰ相当加算同一減算１回数</t>
    </r>
    <r>
      <rPr>
        <sz val="14"/>
        <rFont val="ＭＳ Ｐゴシック"/>
        <family val="3"/>
      </rPr>
      <t>／４５分／３割</t>
    </r>
  </si>
  <si>
    <r>
      <t>処遇改善Ⅰ相当加算同一減算１包括</t>
    </r>
    <r>
      <rPr>
        <sz val="14"/>
        <rFont val="ＭＳ Ｐゴシック"/>
        <family val="3"/>
      </rPr>
      <t>／４５分／３割</t>
    </r>
  </si>
  <si>
    <r>
      <t>処遇改善Ⅰ相当加算同一減算１日割</t>
    </r>
    <r>
      <rPr>
        <sz val="14"/>
        <rFont val="ＭＳ Ｐゴシック"/>
        <family val="3"/>
      </rPr>
      <t>／４５分／３割</t>
    </r>
  </si>
  <si>
    <r>
      <t>処遇改善Ⅰ相当加算同一減算</t>
    </r>
    <r>
      <rPr>
        <sz val="14"/>
        <rFont val="ＭＳ Ｐゴシック"/>
        <family val="3"/>
      </rPr>
      <t>２回数／４５分／３割</t>
    </r>
  </si>
  <si>
    <r>
      <t>処遇改善Ⅰ相当加算同一減算</t>
    </r>
    <r>
      <rPr>
        <sz val="14"/>
        <rFont val="ＭＳ Ｐゴシック"/>
        <family val="3"/>
      </rPr>
      <t>２包括／４５分／３割</t>
    </r>
  </si>
  <si>
    <r>
      <t>処遇改善Ⅰ相当加算同一減算</t>
    </r>
    <r>
      <rPr>
        <sz val="14"/>
        <rFont val="ＭＳ Ｐゴシック"/>
        <family val="3"/>
      </rPr>
      <t>２日割／４５分／３割</t>
    </r>
  </si>
  <si>
    <r>
      <t>処遇改善Ⅰ相当加算同一減算</t>
    </r>
    <r>
      <rPr>
        <sz val="14"/>
        <rFont val="ＭＳ Ｐゴシック"/>
        <family val="3"/>
      </rPr>
      <t>３回数／４５分／３割</t>
    </r>
  </si>
  <si>
    <r>
      <t>処遇改善Ⅰ相当加算同一減算</t>
    </r>
    <r>
      <rPr>
        <sz val="14"/>
        <rFont val="ＭＳ Ｐゴシック"/>
        <family val="3"/>
      </rPr>
      <t>３包括／４５分／３割</t>
    </r>
  </si>
  <si>
    <r>
      <t>処遇改善Ⅰ相当加算同一減算</t>
    </r>
    <r>
      <rPr>
        <sz val="14"/>
        <rFont val="ＭＳ Ｐゴシック"/>
        <family val="3"/>
      </rPr>
      <t>３日割／４５分／３割</t>
    </r>
  </si>
  <si>
    <r>
      <t>処遇改善Ⅱ相当加算同一減算１回数</t>
    </r>
    <r>
      <rPr>
        <sz val="14"/>
        <rFont val="ＭＳ Ｐゴシック"/>
        <family val="3"/>
      </rPr>
      <t>／４５分／３割</t>
    </r>
  </si>
  <si>
    <r>
      <t>処遇改善Ⅱ相当加算同一減算１包括</t>
    </r>
    <r>
      <rPr>
        <sz val="14"/>
        <rFont val="ＭＳ Ｐゴシック"/>
        <family val="3"/>
      </rPr>
      <t>／４５分／３割</t>
    </r>
  </si>
  <si>
    <r>
      <t>処遇改善Ⅱ相当加算同一減算１日割</t>
    </r>
    <r>
      <rPr>
        <sz val="14"/>
        <rFont val="ＭＳ Ｐゴシック"/>
        <family val="3"/>
      </rPr>
      <t>／４５分／３割</t>
    </r>
  </si>
  <si>
    <r>
      <t>処遇改善Ⅱ相当加算同一減算</t>
    </r>
    <r>
      <rPr>
        <sz val="14"/>
        <rFont val="ＭＳ Ｐゴシック"/>
        <family val="3"/>
      </rPr>
      <t>２回数／４５分／３割</t>
    </r>
  </si>
  <si>
    <r>
      <t>処遇改善Ⅱ相当加算同一減算</t>
    </r>
    <r>
      <rPr>
        <sz val="14"/>
        <rFont val="ＭＳ Ｐゴシック"/>
        <family val="3"/>
      </rPr>
      <t>２包括／４５分／３割</t>
    </r>
  </si>
  <si>
    <r>
      <t>処遇改善Ⅱ相当加算同一減算</t>
    </r>
    <r>
      <rPr>
        <sz val="14"/>
        <rFont val="ＭＳ Ｐゴシック"/>
        <family val="3"/>
      </rPr>
      <t>２日割／４５分／３割</t>
    </r>
  </si>
  <si>
    <r>
      <t>処遇改善Ⅱ相当加算同一減算</t>
    </r>
    <r>
      <rPr>
        <sz val="14"/>
        <rFont val="ＭＳ Ｐゴシック"/>
        <family val="3"/>
      </rPr>
      <t>３回数／４５分／３割</t>
    </r>
  </si>
  <si>
    <r>
      <t>処遇改善Ⅱ相当加算同一減算</t>
    </r>
    <r>
      <rPr>
        <sz val="14"/>
        <rFont val="ＭＳ Ｐゴシック"/>
        <family val="3"/>
      </rPr>
      <t>３包括／４５分／３割</t>
    </r>
  </si>
  <si>
    <r>
      <t>処遇改善Ⅱ相当加算同一減算</t>
    </r>
    <r>
      <rPr>
        <sz val="14"/>
        <rFont val="ＭＳ Ｐゴシック"/>
        <family val="3"/>
      </rPr>
      <t>３日割／４５分／３割</t>
    </r>
  </si>
  <si>
    <r>
      <t>訪問型緩和同一減算１回数</t>
    </r>
    <r>
      <rPr>
        <sz val="14"/>
        <rFont val="ＭＳ Ｐゴシック"/>
        <family val="3"/>
      </rPr>
      <t>／６０分／３割</t>
    </r>
  </si>
  <si>
    <r>
      <t>訪問型緩和同一減算１包括</t>
    </r>
    <r>
      <rPr>
        <sz val="14"/>
        <rFont val="ＭＳ Ｐゴシック"/>
        <family val="3"/>
      </rPr>
      <t>／６０分／３割</t>
    </r>
  </si>
  <si>
    <r>
      <t>訪問型緩和同一減算１日割</t>
    </r>
    <r>
      <rPr>
        <sz val="14"/>
        <rFont val="ＭＳ Ｐゴシック"/>
        <family val="3"/>
      </rPr>
      <t>／６０分／３割</t>
    </r>
  </si>
  <si>
    <r>
      <t>訪問型緩和同一減算２回数</t>
    </r>
    <r>
      <rPr>
        <sz val="14"/>
        <rFont val="ＭＳ Ｐゴシック"/>
        <family val="3"/>
      </rPr>
      <t>／６０分／３割</t>
    </r>
  </si>
  <si>
    <r>
      <t>訪問型緩和同一減算２包括</t>
    </r>
    <r>
      <rPr>
        <sz val="14"/>
        <rFont val="ＭＳ Ｐゴシック"/>
        <family val="3"/>
      </rPr>
      <t>／６０分／３割</t>
    </r>
  </si>
  <si>
    <r>
      <t>訪問型緩和同一減算２日割</t>
    </r>
    <r>
      <rPr>
        <sz val="14"/>
        <rFont val="ＭＳ Ｐゴシック"/>
        <family val="3"/>
      </rPr>
      <t>／６０分／３割</t>
    </r>
  </si>
  <si>
    <r>
      <t>訪問型緩和同一減算３回数</t>
    </r>
    <r>
      <rPr>
        <sz val="14"/>
        <rFont val="ＭＳ Ｐゴシック"/>
        <family val="3"/>
      </rPr>
      <t>／６０分／３割</t>
    </r>
  </si>
  <si>
    <r>
      <t>訪問型緩和同一減算３包括</t>
    </r>
    <r>
      <rPr>
        <sz val="14"/>
        <rFont val="ＭＳ Ｐゴシック"/>
        <family val="3"/>
      </rPr>
      <t>／６０分／３割</t>
    </r>
  </si>
  <si>
    <r>
      <t>訪問型緩和同一減算３日割</t>
    </r>
    <r>
      <rPr>
        <sz val="14"/>
        <rFont val="ＭＳ Ｐゴシック"/>
        <family val="3"/>
      </rPr>
      <t>／６０分／３割</t>
    </r>
  </si>
  <si>
    <r>
      <t>処遇改善Ⅰ相当加算同一減算１回数</t>
    </r>
    <r>
      <rPr>
        <sz val="14"/>
        <rFont val="ＭＳ Ｐゴシック"/>
        <family val="3"/>
      </rPr>
      <t>／６０分／３割</t>
    </r>
  </si>
  <si>
    <r>
      <t>処遇改善Ⅰ相当加算同一減算１包括</t>
    </r>
    <r>
      <rPr>
        <sz val="14"/>
        <rFont val="ＭＳ Ｐゴシック"/>
        <family val="3"/>
      </rPr>
      <t>／６０分／３割</t>
    </r>
  </si>
  <si>
    <r>
      <t>処遇改善Ⅰ相当加算同一減算１日割</t>
    </r>
    <r>
      <rPr>
        <sz val="14"/>
        <rFont val="ＭＳ Ｐゴシック"/>
        <family val="3"/>
      </rPr>
      <t>／６０分／３割</t>
    </r>
  </si>
  <si>
    <r>
      <t>処遇改善Ⅰ相当加算同一減算</t>
    </r>
    <r>
      <rPr>
        <sz val="14"/>
        <rFont val="ＭＳ Ｐゴシック"/>
        <family val="3"/>
      </rPr>
      <t>２回数／６０分／３割</t>
    </r>
  </si>
  <si>
    <r>
      <t>処遇改善Ⅰ相当加算同一減算</t>
    </r>
    <r>
      <rPr>
        <sz val="14"/>
        <rFont val="ＭＳ Ｐゴシック"/>
        <family val="3"/>
      </rPr>
      <t>２包括／６０分／３割</t>
    </r>
  </si>
  <si>
    <r>
      <t>処遇改善Ⅰ相当加算同一減算</t>
    </r>
    <r>
      <rPr>
        <sz val="14"/>
        <rFont val="ＭＳ Ｐゴシック"/>
        <family val="3"/>
      </rPr>
      <t>２日割／６０分／３割</t>
    </r>
  </si>
  <si>
    <r>
      <t>処遇改善Ⅰ相当加算同一減算</t>
    </r>
    <r>
      <rPr>
        <sz val="14"/>
        <rFont val="ＭＳ Ｐゴシック"/>
        <family val="3"/>
      </rPr>
      <t>３回数／６０分／３割</t>
    </r>
  </si>
  <si>
    <r>
      <t>処遇改善Ⅰ相当加算同一減算</t>
    </r>
    <r>
      <rPr>
        <sz val="14"/>
        <rFont val="ＭＳ Ｐゴシック"/>
        <family val="3"/>
      </rPr>
      <t>３包括／６０分／３割</t>
    </r>
  </si>
  <si>
    <r>
      <t>処遇改善Ⅰ相当加算同一減算</t>
    </r>
    <r>
      <rPr>
        <sz val="14"/>
        <rFont val="ＭＳ Ｐゴシック"/>
        <family val="3"/>
      </rPr>
      <t>３日割／６０分／３割</t>
    </r>
  </si>
  <si>
    <r>
      <t>処遇改善Ⅱ相当加算同一減算１回数</t>
    </r>
    <r>
      <rPr>
        <sz val="14"/>
        <rFont val="ＭＳ Ｐゴシック"/>
        <family val="3"/>
      </rPr>
      <t>／６０分／３割</t>
    </r>
  </si>
  <si>
    <r>
      <t>処遇改善Ⅱ相当加算同一減算１包括</t>
    </r>
    <r>
      <rPr>
        <sz val="14"/>
        <rFont val="ＭＳ Ｐゴシック"/>
        <family val="3"/>
      </rPr>
      <t>／６０分／３割</t>
    </r>
  </si>
  <si>
    <r>
      <t>処遇改善Ⅱ相当加算同一減算１日割</t>
    </r>
    <r>
      <rPr>
        <sz val="14"/>
        <rFont val="ＭＳ Ｐゴシック"/>
        <family val="3"/>
      </rPr>
      <t>／６０分／３割</t>
    </r>
  </si>
  <si>
    <r>
      <t>処遇改善Ⅱ相当加算同一減算</t>
    </r>
    <r>
      <rPr>
        <sz val="14"/>
        <rFont val="ＭＳ Ｐゴシック"/>
        <family val="3"/>
      </rPr>
      <t>２回数／６０分／３割</t>
    </r>
  </si>
  <si>
    <r>
      <t>処遇改善Ⅱ相当加算同一減算</t>
    </r>
    <r>
      <rPr>
        <sz val="14"/>
        <rFont val="ＭＳ Ｐゴシック"/>
        <family val="3"/>
      </rPr>
      <t>２包括／６０分／３割</t>
    </r>
  </si>
  <si>
    <r>
      <t>処遇改善Ⅱ相当加算同一減算</t>
    </r>
    <r>
      <rPr>
        <sz val="14"/>
        <rFont val="ＭＳ Ｐゴシック"/>
        <family val="3"/>
      </rPr>
      <t>２日割／６０分／３割</t>
    </r>
  </si>
  <si>
    <r>
      <t>処遇改善Ⅱ相当加算同一減算</t>
    </r>
    <r>
      <rPr>
        <sz val="14"/>
        <rFont val="ＭＳ Ｐゴシック"/>
        <family val="3"/>
      </rPr>
      <t>３回数／６０分／３割</t>
    </r>
  </si>
  <si>
    <r>
      <t>処遇改善Ⅱ相当加算同一減算</t>
    </r>
    <r>
      <rPr>
        <sz val="14"/>
        <rFont val="ＭＳ Ｐゴシック"/>
        <family val="3"/>
      </rPr>
      <t>３包括／６０分／３割</t>
    </r>
  </si>
  <si>
    <r>
      <t>処遇改善Ⅱ相当加算同一減算</t>
    </r>
    <r>
      <rPr>
        <sz val="14"/>
        <rFont val="ＭＳ Ｐゴシック"/>
        <family val="3"/>
      </rPr>
      <t>３日割／６０分／３割</t>
    </r>
  </si>
  <si>
    <t>事業所と同一建物の利用者又はこれ以外の同一建物の利用者20人以上にサービスを行う場合　×90％</t>
  </si>
  <si>
    <t>合成
単位数</t>
  </si>
  <si>
    <t>週2回程度</t>
  </si>
  <si>
    <t>週2回を超える程度</t>
  </si>
  <si>
    <t>週1回程度</t>
  </si>
  <si>
    <t>週1回程度</t>
  </si>
  <si>
    <t>事業対象者
要支援１・２</t>
  </si>
  <si>
    <t>1,172単位</t>
  </si>
  <si>
    <t xml:space="preserve">事業対象者
要支援１・２
</t>
  </si>
  <si>
    <t>2342単位</t>
  </si>
  <si>
    <t>事業対象者
要支援２</t>
  </si>
  <si>
    <t>3715単位</t>
  </si>
  <si>
    <t>事業対象者
要支援１・２</t>
  </si>
  <si>
    <t>　-単位
１か月に４回まで</t>
  </si>
  <si>
    <t>事業対象者
要支援２</t>
  </si>
  <si>
    <t>　-単位
１か月の中で全部で９回から１２回まで</t>
  </si>
  <si>
    <t>　-単位
１か月の中で全部で５回から８回まで</t>
  </si>
  <si>
    <t>(4)介護職員処遇改善加算（Ⅳ） (3)で算定した単位数の　90％加算</t>
  </si>
  <si>
    <t>訪問型サービス特定処遇改善加算Ⅰ</t>
  </si>
  <si>
    <t>(1)介護職員等特定処遇改善加算（Ⅰ） 所定単位数の63/1000 加算</t>
  </si>
  <si>
    <t>訪問型サービス特定処遇改善加算Ⅱ</t>
  </si>
  <si>
    <t>ル　介護職員等特定処遇改善加算</t>
  </si>
  <si>
    <t>(2)介護職員等特定処遇改善加算（Ⅱ） 所定単位数の42/1000 加算</t>
  </si>
  <si>
    <t>(1)介護職員等特定処遇改善加算（Ⅰ） 　　　所定単位数の12/1000 加算</t>
  </si>
  <si>
    <t>(2)介護職員等特定処遇改善加算（Ⅱ） 　　　所定単位数の10/1000 加算</t>
  </si>
  <si>
    <t>A３　訪問型サービス（独自）サービスコード表（基準緩和：基準緩和型の指定を受けた事業所）減算コード  　１割負担者用</t>
  </si>
  <si>
    <t>112単位</t>
  </si>
  <si>
    <t>54単位</t>
  </si>
  <si>
    <t>122単位</t>
  </si>
  <si>
    <t>46-12</t>
  </si>
  <si>
    <t>46-12</t>
  </si>
  <si>
    <t>訪問型緩和委託サービス２割</t>
  </si>
  <si>
    <t>訪問型緩和委託サービス３割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</si>
</sst>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3"/>
    </font>
    <font>
      <sz val="11"/>
      <color indexed="8"/>
      <name val="ＭＳ Ｐゴシック"/>
      <family val="3"/>
    </font>
    <font>
      <sz val="6"/>
      <name val="ＭＳ Ｐゴシック"/>
      <family val="3"/>
    </font>
    <font>
      <sz val="11"/>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4"/>
      <color indexed="8"/>
      <name val="ＭＳ Ｐゴシック"/>
      <family val="3"/>
    </font>
    <font>
      <sz val="12"/>
      <color indexed="8"/>
      <name val="ＭＳ Ｐゴシック"/>
      <family val="3"/>
    </font>
    <font>
      <sz val="12"/>
      <name val="ＭＳ Ｐゴシック"/>
      <family val="3"/>
    </font>
    <font>
      <sz val="18"/>
      <color indexed="8"/>
      <name val="ＭＳ Ｐゴシック"/>
      <family val="3"/>
    </font>
    <font>
      <sz val="1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4"/>
      <name val="Calibri"/>
      <family val="3"/>
    </font>
    <font>
      <sz val="14"/>
      <color theme="1"/>
      <name val="Calibri"/>
      <family val="3"/>
    </font>
    <font>
      <sz val="12"/>
      <color theme="1"/>
      <name val="Calibri"/>
      <family val="3"/>
    </font>
    <font>
      <sz val="12"/>
      <name val="Calibri"/>
      <family val="3"/>
    </font>
    <font>
      <sz val="18"/>
      <color theme="1"/>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style="thin"/>
      <right/>
      <top style="thin"/>
      <bottom/>
    </border>
    <border>
      <left style="thin"/>
      <right/>
      <top/>
      <bottom style="thin"/>
    </border>
    <border>
      <left/>
      <right/>
      <top/>
      <bottom style="thin"/>
    </border>
    <border>
      <left style="thin"/>
      <right/>
      <top/>
      <bottom/>
    </border>
    <border>
      <left style="thin"/>
      <right style="thin"/>
      <top/>
      <bottom/>
    </border>
    <border>
      <left style="thin"/>
      <right style="thin"/>
      <top/>
      <bottom style="thin"/>
    </border>
    <border>
      <left/>
      <right style="thin"/>
      <top style="thin"/>
      <bottom/>
    </border>
    <border>
      <left/>
      <right style="thin"/>
      <top/>
      <bottom style="thin"/>
    </border>
    <border>
      <left/>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8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Fill="1" applyBorder="1" applyAlignment="1">
      <alignment horizontal="center" vertical="center"/>
    </xf>
    <xf numFmtId="38" fontId="0" fillId="0" borderId="0" xfId="49" applyFont="1" applyAlignment="1">
      <alignment vertical="center"/>
    </xf>
    <xf numFmtId="176" fontId="0" fillId="0" borderId="0" xfId="0" applyNumberFormat="1" applyAlignment="1">
      <alignment vertical="center"/>
    </xf>
    <xf numFmtId="38" fontId="0" fillId="0" borderId="10" xfId="49" applyFont="1" applyBorder="1" applyAlignment="1">
      <alignment vertical="center"/>
    </xf>
    <xf numFmtId="38" fontId="0" fillId="0" borderId="10" xfId="49" applyFont="1" applyFill="1" applyBorder="1"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xf>
    <xf numFmtId="38" fontId="48" fillId="0" borderId="10" xfId="49" applyFont="1" applyFill="1" applyBorder="1" applyAlignment="1">
      <alignment vertical="center"/>
    </xf>
    <xf numFmtId="0" fontId="48" fillId="0" borderId="0" xfId="0" applyFont="1" applyFill="1" applyBorder="1" applyAlignment="1">
      <alignment horizontal="center" vertical="center"/>
    </xf>
    <xf numFmtId="38" fontId="48" fillId="0" borderId="0" xfId="49" applyFont="1" applyFill="1" applyBorder="1" applyAlignment="1">
      <alignment vertical="center"/>
    </xf>
    <xf numFmtId="0" fontId="48" fillId="3" borderId="10" xfId="0" applyFont="1" applyFill="1" applyBorder="1" applyAlignment="1">
      <alignment horizontal="center" vertical="center"/>
    </xf>
    <xf numFmtId="0" fontId="48" fillId="3" borderId="10" xfId="0" applyFont="1" applyFill="1" applyBorder="1" applyAlignment="1">
      <alignment vertical="center"/>
    </xf>
    <xf numFmtId="38" fontId="48" fillId="3" borderId="10" xfId="49" applyFont="1" applyFill="1" applyBorder="1" applyAlignment="1">
      <alignment vertical="center"/>
    </xf>
    <xf numFmtId="0" fontId="48" fillId="4" borderId="10" xfId="0" applyFont="1" applyFill="1" applyBorder="1" applyAlignment="1">
      <alignment horizontal="center" vertical="center"/>
    </xf>
    <xf numFmtId="0" fontId="48" fillId="4" borderId="10" xfId="0" applyFont="1" applyFill="1" applyBorder="1" applyAlignment="1">
      <alignment vertical="center"/>
    </xf>
    <xf numFmtId="38" fontId="48" fillId="4" borderId="10" xfId="49" applyFont="1" applyFill="1" applyBorder="1" applyAlignment="1">
      <alignment vertical="center"/>
    </xf>
    <xf numFmtId="0" fontId="48" fillId="6" borderId="10" xfId="0" applyFont="1" applyFill="1" applyBorder="1" applyAlignment="1">
      <alignment horizontal="center" vertical="center"/>
    </xf>
    <xf numFmtId="38" fontId="48" fillId="6" borderId="10" xfId="49" applyFont="1" applyFill="1" applyBorder="1" applyAlignment="1">
      <alignment vertical="center"/>
    </xf>
    <xf numFmtId="0" fontId="48" fillId="7" borderId="10" xfId="0" applyFont="1" applyFill="1" applyBorder="1" applyAlignment="1">
      <alignment horizontal="center" vertical="center"/>
    </xf>
    <xf numFmtId="38" fontId="48" fillId="7" borderId="10" xfId="49" applyFont="1" applyFill="1" applyBorder="1" applyAlignment="1">
      <alignment vertical="center"/>
    </xf>
    <xf numFmtId="0" fontId="0" fillId="4" borderId="0" xfId="0" applyFill="1" applyAlignment="1">
      <alignment vertical="center"/>
    </xf>
    <xf numFmtId="0" fontId="48" fillId="5" borderId="10" xfId="0" applyFont="1" applyFill="1" applyBorder="1" applyAlignment="1">
      <alignment horizontal="center" vertical="center"/>
    </xf>
    <xf numFmtId="0" fontId="48" fillId="5" borderId="10" xfId="0" applyFont="1" applyFill="1" applyBorder="1" applyAlignment="1">
      <alignment vertical="center"/>
    </xf>
    <xf numFmtId="38" fontId="48" fillId="5" borderId="10" xfId="49" applyFont="1" applyFill="1" applyBorder="1" applyAlignment="1">
      <alignment vertical="center"/>
    </xf>
    <xf numFmtId="0" fontId="0" fillId="5" borderId="0" xfId="0" applyFill="1" applyAlignment="1">
      <alignment vertical="center"/>
    </xf>
    <xf numFmtId="0" fontId="0" fillId="0" borderId="0" xfId="0" applyFill="1" applyAlignment="1">
      <alignment vertical="center"/>
    </xf>
    <xf numFmtId="0" fontId="0" fillId="6" borderId="0" xfId="0" applyFill="1" applyAlignment="1">
      <alignment vertical="center"/>
    </xf>
    <xf numFmtId="3" fontId="48" fillId="0" borderId="0" xfId="0" applyNumberFormat="1" applyFont="1" applyFill="1" applyBorder="1" applyAlignment="1">
      <alignment horizontal="left" vertical="center"/>
    </xf>
    <xf numFmtId="0" fontId="48" fillId="0" borderId="0" xfId="0" applyFont="1" applyFill="1" applyBorder="1" applyAlignment="1">
      <alignment vertical="center" wrapText="1"/>
    </xf>
    <xf numFmtId="0" fontId="48" fillId="33" borderId="10"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left" vertical="center"/>
    </xf>
    <xf numFmtId="0" fontId="48" fillId="0" borderId="0" xfId="0" applyFont="1" applyAlignment="1">
      <alignment vertical="center"/>
    </xf>
    <xf numFmtId="38" fontId="48" fillId="0" borderId="10" xfId="49"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10" xfId="0" applyFont="1" applyFill="1" applyBorder="1" applyAlignment="1">
      <alignment horizontal="right" vertical="center"/>
    </xf>
    <xf numFmtId="38" fontId="48" fillId="0" borderId="0" xfId="49" applyFont="1" applyAlignment="1">
      <alignment vertical="center"/>
    </xf>
    <xf numFmtId="0" fontId="49" fillId="0" borderId="0" xfId="0" applyFont="1" applyFill="1" applyBorder="1" applyAlignment="1">
      <alignment vertical="center"/>
    </xf>
    <xf numFmtId="0" fontId="48" fillId="0" borderId="0" xfId="0" applyFont="1" applyAlignment="1">
      <alignment horizontal="right" vertical="center"/>
    </xf>
    <xf numFmtId="0" fontId="0" fillId="0" borderId="0" xfId="0" applyBorder="1" applyAlignment="1">
      <alignment vertical="center"/>
    </xf>
    <xf numFmtId="0" fontId="0" fillId="34" borderId="0" xfId="0" applyFill="1" applyAlignment="1">
      <alignment vertical="center"/>
    </xf>
    <xf numFmtId="0" fontId="48" fillId="0" borderId="0" xfId="0" applyFont="1" applyBorder="1" applyAlignment="1">
      <alignment horizontal="right" vertical="center"/>
    </xf>
    <xf numFmtId="0" fontId="48" fillId="0" borderId="11" xfId="0" applyFont="1" applyFill="1" applyBorder="1" applyAlignment="1">
      <alignment vertical="center"/>
    </xf>
    <xf numFmtId="0" fontId="48" fillId="0" borderId="10" xfId="0" applyFont="1" applyFill="1" applyBorder="1" applyAlignment="1">
      <alignment vertical="center"/>
    </xf>
    <xf numFmtId="0" fontId="48" fillId="0" borderId="10" xfId="0" applyFont="1" applyBorder="1" applyAlignment="1">
      <alignment vertical="center"/>
    </xf>
    <xf numFmtId="0" fontId="48" fillId="0" borderId="13" xfId="0" applyFont="1" applyFill="1" applyBorder="1" applyAlignment="1">
      <alignment vertical="center"/>
    </xf>
    <xf numFmtId="0" fontId="0" fillId="0" borderId="0" xfId="0" applyAlignment="1">
      <alignment horizontal="left" vertical="center" indent="1"/>
    </xf>
    <xf numFmtId="0" fontId="48" fillId="0" borderId="10" xfId="0" applyFont="1" applyFill="1" applyBorder="1" applyAlignment="1">
      <alignment horizontal="left" vertical="center" indent="1"/>
    </xf>
    <xf numFmtId="0" fontId="48" fillId="7" borderId="10" xfId="0" applyFont="1" applyFill="1" applyBorder="1" applyAlignment="1">
      <alignment horizontal="left" vertical="center" indent="1"/>
    </xf>
    <xf numFmtId="0" fontId="48" fillId="6" borderId="10" xfId="0" applyFont="1" applyFill="1" applyBorder="1" applyAlignment="1">
      <alignment horizontal="left" vertical="center" indent="1"/>
    </xf>
    <xf numFmtId="0" fontId="48" fillId="0" borderId="0" xfId="0" applyFont="1" applyFill="1" applyBorder="1" applyAlignment="1">
      <alignment horizontal="left" vertical="center" indent="1"/>
    </xf>
    <xf numFmtId="0" fontId="48" fillId="0" borderId="0" xfId="0" applyFont="1" applyAlignment="1">
      <alignment horizontal="left" vertical="center" indent="1"/>
    </xf>
    <xf numFmtId="0" fontId="48" fillId="5" borderId="10" xfId="0" applyFont="1" applyFill="1" applyBorder="1" applyAlignment="1">
      <alignment horizontal="left" vertical="center" indent="1"/>
    </xf>
    <xf numFmtId="0" fontId="48" fillId="0" borderId="10" xfId="0" applyFont="1" applyBorder="1" applyAlignment="1">
      <alignment horizontal="left" vertical="center" indent="1"/>
    </xf>
    <xf numFmtId="0" fontId="48" fillId="0" borderId="10" xfId="0" applyFont="1" applyBorder="1" applyAlignment="1">
      <alignment horizontal="left" vertical="center" indent="1" shrinkToFit="1"/>
    </xf>
    <xf numFmtId="0" fontId="48" fillId="0" borderId="0" xfId="0" applyFont="1" applyFill="1" applyBorder="1" applyAlignment="1">
      <alignment horizontal="left" vertical="center" indent="1" shrinkToFit="1"/>
    </xf>
    <xf numFmtId="0" fontId="48" fillId="0" borderId="0" xfId="0" applyFont="1" applyFill="1" applyBorder="1" applyAlignment="1">
      <alignment horizontal="left" vertical="center" wrapText="1" indent="1"/>
    </xf>
    <xf numFmtId="0" fontId="50" fillId="33" borderId="1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left" vertical="center" indent="1"/>
    </xf>
    <xf numFmtId="0" fontId="50" fillId="0" borderId="11" xfId="0" applyFont="1" applyBorder="1" applyAlignment="1">
      <alignment horizontal="right" vertical="center"/>
    </xf>
    <xf numFmtId="38" fontId="49" fillId="0" borderId="10" xfId="49" applyFont="1" applyFill="1" applyBorder="1" applyAlignment="1">
      <alignment vertical="center"/>
    </xf>
    <xf numFmtId="0" fontId="49" fillId="7" borderId="10" xfId="0" applyFont="1" applyFill="1" applyBorder="1" applyAlignment="1">
      <alignment horizontal="center" vertical="center"/>
    </xf>
    <xf numFmtId="0" fontId="49" fillId="7" borderId="10" xfId="0" applyFont="1" applyFill="1" applyBorder="1" applyAlignment="1">
      <alignment horizontal="left" vertical="center" indent="1"/>
    </xf>
    <xf numFmtId="38" fontId="49" fillId="7" borderId="10" xfId="49" applyFont="1" applyFill="1" applyBorder="1" applyAlignment="1">
      <alignment vertical="center"/>
    </xf>
    <xf numFmtId="0" fontId="49" fillId="6" borderId="10" xfId="0" applyFont="1" applyFill="1" applyBorder="1" applyAlignment="1">
      <alignment horizontal="center" vertical="center"/>
    </xf>
    <xf numFmtId="0" fontId="49" fillId="6" borderId="10" xfId="0" applyFont="1" applyFill="1" applyBorder="1" applyAlignment="1">
      <alignment horizontal="left" vertical="center" indent="1"/>
    </xf>
    <xf numFmtId="38" fontId="49" fillId="6" borderId="10" xfId="49" applyFont="1" applyFill="1" applyBorder="1" applyAlignment="1">
      <alignment vertical="center"/>
    </xf>
    <xf numFmtId="0" fontId="49" fillId="5" borderId="10" xfId="0" applyFont="1" applyFill="1" applyBorder="1" applyAlignment="1">
      <alignment horizontal="center" vertical="center"/>
    </xf>
    <xf numFmtId="0" fontId="49" fillId="5" borderId="10" xfId="0" applyFont="1" applyFill="1" applyBorder="1" applyAlignment="1">
      <alignment vertical="center"/>
    </xf>
    <xf numFmtId="38" fontId="49" fillId="5" borderId="10" xfId="49" applyFont="1" applyFill="1" applyBorder="1" applyAlignment="1">
      <alignment vertical="center"/>
    </xf>
    <xf numFmtId="0" fontId="49" fillId="4" borderId="10" xfId="0" applyFont="1" applyFill="1" applyBorder="1" applyAlignment="1">
      <alignment horizontal="center" vertical="center"/>
    </xf>
    <xf numFmtId="0" fontId="49" fillId="4" borderId="10" xfId="0" applyFont="1" applyFill="1" applyBorder="1" applyAlignment="1">
      <alignment vertical="center"/>
    </xf>
    <xf numFmtId="38" fontId="49" fillId="4" borderId="10" xfId="49" applyFont="1" applyFill="1" applyBorder="1" applyAlignment="1">
      <alignment vertical="center"/>
    </xf>
    <xf numFmtId="0" fontId="49" fillId="3" borderId="10" xfId="0" applyFont="1" applyFill="1" applyBorder="1" applyAlignment="1">
      <alignment horizontal="center" vertical="center"/>
    </xf>
    <xf numFmtId="0" fontId="49" fillId="3" borderId="10" xfId="0" applyFont="1" applyFill="1" applyBorder="1" applyAlignment="1">
      <alignment vertical="center"/>
    </xf>
    <xf numFmtId="38" fontId="49" fillId="3" borderId="10" xfId="49" applyFont="1" applyFill="1" applyBorder="1" applyAlignment="1">
      <alignment vertical="center"/>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0" fontId="50" fillId="0" borderId="0" xfId="0" applyFont="1" applyFill="1" applyBorder="1" applyAlignment="1">
      <alignment vertical="center" wrapText="1"/>
    </xf>
    <xf numFmtId="0" fontId="50" fillId="0" borderId="0" xfId="0" applyFont="1" applyFill="1" applyBorder="1" applyAlignment="1">
      <alignment vertical="center"/>
    </xf>
    <xf numFmtId="38" fontId="49" fillId="0" borderId="0" xfId="49" applyFont="1" applyFill="1" applyBorder="1" applyAlignment="1">
      <alignment vertical="center"/>
    </xf>
    <xf numFmtId="38" fontId="50" fillId="0" borderId="11" xfId="0" applyNumberFormat="1" applyFont="1" applyBorder="1" applyAlignment="1">
      <alignment horizontal="right" vertical="center"/>
    </xf>
    <xf numFmtId="49" fontId="50" fillId="0" borderId="11" xfId="0" applyNumberFormat="1" applyFont="1" applyBorder="1" applyAlignment="1">
      <alignment horizontal="right" vertical="center"/>
    </xf>
    <xf numFmtId="0" fontId="50" fillId="0" borderId="0" xfId="0" applyFont="1" applyAlignment="1">
      <alignment vertical="center"/>
    </xf>
    <xf numFmtId="0" fontId="49" fillId="5" borderId="10" xfId="0" applyFont="1" applyFill="1" applyBorder="1" applyAlignment="1">
      <alignment horizontal="left" vertical="center" indent="1"/>
    </xf>
    <xf numFmtId="0" fontId="49" fillId="4" borderId="10" xfId="0" applyFont="1" applyFill="1" applyBorder="1" applyAlignment="1">
      <alignment horizontal="left" vertical="center" indent="1"/>
    </xf>
    <xf numFmtId="0" fontId="3"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1"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48" fillId="0" borderId="11" xfId="0" applyFont="1" applyBorder="1" applyAlignment="1">
      <alignment vertical="center"/>
    </xf>
    <xf numFmtId="0" fontId="51" fillId="33" borderId="1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indent="1"/>
    </xf>
    <xf numFmtId="38" fontId="52" fillId="0" borderId="0" xfId="49" applyFont="1" applyFill="1" applyBorder="1" applyAlignment="1">
      <alignment vertical="center"/>
    </xf>
    <xf numFmtId="0" fontId="52" fillId="0" borderId="0" xfId="0" applyFont="1" applyBorder="1" applyAlignment="1">
      <alignment vertical="center" wrapText="1"/>
    </xf>
    <xf numFmtId="3" fontId="52" fillId="0" borderId="0" xfId="0" applyNumberFormat="1" applyFont="1" applyFill="1" applyBorder="1" applyAlignment="1">
      <alignment horizontal="left" vertical="center"/>
    </xf>
    <xf numFmtId="0" fontId="52" fillId="0" borderId="0" xfId="0" applyFont="1" applyBorder="1" applyAlignment="1">
      <alignment horizontal="left" vertical="center"/>
    </xf>
    <xf numFmtId="0" fontId="49" fillId="0" borderId="11" xfId="0" applyFont="1" applyBorder="1" applyAlignment="1">
      <alignment horizontal="right" vertical="center"/>
    </xf>
    <xf numFmtId="0" fontId="49" fillId="0" borderId="0" xfId="0" applyFont="1" applyFill="1" applyBorder="1" applyAlignment="1">
      <alignment horizontal="left" vertical="center" indent="1"/>
    </xf>
    <xf numFmtId="0" fontId="49" fillId="0" borderId="0" xfId="0" applyFont="1" applyFill="1" applyBorder="1" applyAlignment="1">
      <alignment vertical="center" wrapText="1"/>
    </xf>
    <xf numFmtId="0" fontId="49" fillId="33" borderId="10" xfId="0" applyFont="1" applyFill="1" applyBorder="1" applyAlignment="1">
      <alignment horizontal="center" vertical="center"/>
    </xf>
    <xf numFmtId="0" fontId="49" fillId="0" borderId="14" xfId="0" applyFont="1" applyFill="1" applyBorder="1" applyAlignment="1">
      <alignment vertical="center" wrapText="1"/>
    </xf>
    <xf numFmtId="0" fontId="49" fillId="0" borderId="14" xfId="0" applyFont="1" applyFill="1" applyBorder="1" applyAlignment="1">
      <alignment vertical="center"/>
    </xf>
    <xf numFmtId="38" fontId="49" fillId="0" borderId="14" xfId="49" applyFont="1" applyFill="1" applyBorder="1" applyAlignment="1">
      <alignment vertical="center"/>
    </xf>
    <xf numFmtId="0" fontId="49" fillId="0" borderId="14" xfId="0" applyFont="1" applyFill="1" applyBorder="1" applyAlignment="1">
      <alignment horizontal="center" vertical="center"/>
    </xf>
    <xf numFmtId="0" fontId="49" fillId="7" borderId="10" xfId="0" applyFont="1" applyFill="1" applyBorder="1" applyAlignment="1">
      <alignment horizontal="left" vertical="center" indent="1" shrinkToFit="1"/>
    </xf>
    <xf numFmtId="0" fontId="49" fillId="6" borderId="10" xfId="0" applyFont="1" applyFill="1" applyBorder="1" applyAlignment="1">
      <alignment horizontal="left" vertical="center" indent="1" shrinkToFit="1"/>
    </xf>
    <xf numFmtId="0" fontId="49" fillId="0" borderId="10" xfId="0" applyFont="1" applyFill="1" applyBorder="1" applyAlignment="1">
      <alignment horizontal="left" vertical="center" indent="1" shrinkToFit="1"/>
    </xf>
    <xf numFmtId="0" fontId="49" fillId="7" borderId="15" xfId="0" applyFont="1" applyFill="1" applyBorder="1" applyAlignment="1">
      <alignment horizontal="center" vertical="center"/>
    </xf>
    <xf numFmtId="0" fontId="49" fillId="7" borderId="15" xfId="0" applyFont="1" applyFill="1" applyBorder="1" applyAlignment="1">
      <alignment horizontal="left" vertical="center" indent="1" shrinkToFit="1"/>
    </xf>
    <xf numFmtId="38" fontId="49" fillId="7" borderId="15" xfId="49" applyFont="1" applyFill="1" applyBorder="1" applyAlignment="1">
      <alignment vertical="center"/>
    </xf>
    <xf numFmtId="0" fontId="50" fillId="6" borderId="10" xfId="0" applyFont="1" applyFill="1" applyBorder="1" applyAlignment="1">
      <alignment horizontal="center" vertical="center"/>
    </xf>
    <xf numFmtId="38" fontId="50" fillId="6" borderId="10" xfId="49" applyFont="1" applyFill="1" applyBorder="1" applyAlignment="1">
      <alignment vertical="center"/>
    </xf>
    <xf numFmtId="0" fontId="50" fillId="0" borderId="10" xfId="0" applyFont="1" applyBorder="1" applyAlignment="1">
      <alignment horizontal="center" vertical="center"/>
    </xf>
    <xf numFmtId="0" fontId="50" fillId="7" borderId="10" xfId="0" applyFont="1" applyFill="1" applyBorder="1" applyAlignment="1">
      <alignment horizontal="center" vertical="center"/>
    </xf>
    <xf numFmtId="38" fontId="50" fillId="7" borderId="10" xfId="49" applyFont="1" applyFill="1" applyBorder="1" applyAlignment="1">
      <alignment vertical="center"/>
    </xf>
    <xf numFmtId="0" fontId="50" fillId="5" borderId="10" xfId="0" applyFont="1" applyFill="1" applyBorder="1" applyAlignment="1">
      <alignment horizontal="center" vertical="center"/>
    </xf>
    <xf numFmtId="38" fontId="50" fillId="5" borderId="10" xfId="49" applyFont="1" applyFill="1" applyBorder="1" applyAlignment="1">
      <alignment vertical="center"/>
    </xf>
    <xf numFmtId="0" fontId="50" fillId="0" borderId="10" xfId="0" applyFont="1" applyFill="1" applyBorder="1" applyAlignment="1">
      <alignment horizontal="center" vertical="center"/>
    </xf>
    <xf numFmtId="38" fontId="50" fillId="0" borderId="10" xfId="49" applyFont="1" applyFill="1" applyBorder="1" applyAlignment="1">
      <alignment vertical="center"/>
    </xf>
    <xf numFmtId="0" fontId="50" fillId="6" borderId="10" xfId="0" applyFont="1" applyFill="1" applyBorder="1" applyAlignment="1">
      <alignment horizontal="left" vertical="center" indent="1" shrinkToFit="1"/>
    </xf>
    <xf numFmtId="0" fontId="50" fillId="0" borderId="10" xfId="0" applyFont="1" applyBorder="1" applyAlignment="1">
      <alignment horizontal="left" vertical="center" indent="1" shrinkToFit="1"/>
    </xf>
    <xf numFmtId="0" fontId="50" fillId="7" borderId="10" xfId="0" applyFont="1" applyFill="1" applyBorder="1" applyAlignment="1">
      <alignment horizontal="left" vertical="center" indent="1" shrinkToFit="1"/>
    </xf>
    <xf numFmtId="0" fontId="50" fillId="5" borderId="10" xfId="0" applyFont="1" applyFill="1" applyBorder="1" applyAlignment="1">
      <alignment horizontal="left" vertical="center" indent="1" shrinkToFit="1"/>
    </xf>
    <xf numFmtId="0" fontId="50" fillId="0" borderId="10" xfId="0" applyFont="1" applyFill="1" applyBorder="1" applyAlignment="1">
      <alignment horizontal="left" vertical="center" indent="1" shrinkToFit="1"/>
    </xf>
    <xf numFmtId="0" fontId="48" fillId="0" borderId="0" xfId="0" applyFont="1" applyBorder="1" applyAlignment="1">
      <alignment horizontal="center" vertical="center"/>
    </xf>
    <xf numFmtId="0" fontId="48" fillId="0" borderId="0" xfId="0" applyFont="1" applyBorder="1" applyAlignment="1">
      <alignment horizontal="left" vertical="center" indent="1"/>
    </xf>
    <xf numFmtId="0" fontId="48" fillId="0" borderId="0" xfId="0" applyFont="1" applyBorder="1" applyAlignment="1">
      <alignment vertical="center"/>
    </xf>
    <xf numFmtId="38" fontId="48" fillId="0" borderId="0" xfId="49" applyFont="1" applyBorder="1" applyAlignment="1">
      <alignment vertical="center"/>
    </xf>
    <xf numFmtId="0" fontId="50" fillId="0" borderId="10" xfId="0" applyFont="1" applyFill="1" applyBorder="1" applyAlignment="1">
      <alignment vertical="center"/>
    </xf>
    <xf numFmtId="0" fontId="50" fillId="33" borderId="10" xfId="0" applyFont="1" applyFill="1" applyBorder="1" applyAlignment="1">
      <alignment horizontal="center" vertical="center"/>
    </xf>
    <xf numFmtId="0" fontId="0" fillId="33" borderId="10" xfId="0" applyFill="1" applyBorder="1" applyAlignment="1">
      <alignment horizontal="center" vertical="center"/>
    </xf>
    <xf numFmtId="0" fontId="48" fillId="33" borderId="10" xfId="0" applyFont="1" applyFill="1" applyBorder="1" applyAlignment="1">
      <alignment horizontal="center" vertical="center"/>
    </xf>
    <xf numFmtId="0" fontId="48" fillId="0" borderId="12" xfId="0" applyFont="1" applyBorder="1" applyAlignment="1">
      <alignment vertical="center"/>
    </xf>
    <xf numFmtId="0" fontId="48" fillId="0" borderId="13" xfId="0" applyFont="1" applyBorder="1" applyAlignment="1">
      <alignment vertical="center"/>
    </xf>
    <xf numFmtId="0" fontId="50" fillId="0" borderId="12" xfId="0" applyFont="1" applyFill="1" applyBorder="1" applyAlignment="1">
      <alignment horizontal="left" vertical="center"/>
    </xf>
    <xf numFmtId="0" fontId="50" fillId="0" borderId="13" xfId="0" applyFont="1" applyFill="1" applyBorder="1" applyAlignment="1">
      <alignment horizontal="left" vertical="center"/>
    </xf>
    <xf numFmtId="0" fontId="50" fillId="0" borderId="11"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6" xfId="0" applyFont="1" applyFill="1" applyBorder="1" applyAlignment="1">
      <alignment horizontal="left" vertical="center"/>
    </xf>
    <xf numFmtId="0" fontId="50" fillId="0" borderId="14" xfId="0" applyFont="1" applyFill="1" applyBorder="1" applyAlignment="1">
      <alignment horizontal="left" vertical="center"/>
    </xf>
    <xf numFmtId="0" fontId="50" fillId="0" borderId="17" xfId="0" applyFont="1" applyFill="1" applyBorder="1" applyAlignment="1">
      <alignment horizontal="left" vertical="center"/>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0" xfId="0" applyFont="1" applyFill="1" applyBorder="1" applyAlignment="1">
      <alignment horizontal="left" vertical="center"/>
    </xf>
    <xf numFmtId="0" fontId="50" fillId="0" borderId="15"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0" fillId="0" borderId="15" xfId="0" applyFont="1" applyBorder="1" applyAlignment="1">
      <alignment horizontal="center" vertical="center"/>
    </xf>
    <xf numFmtId="0" fontId="50" fillId="0" borderId="20" xfId="0" applyFont="1" applyBorder="1" applyAlignment="1">
      <alignment horizontal="center" vertical="center"/>
    </xf>
    <xf numFmtId="0" fontId="50" fillId="0" borderId="12" xfId="0" applyFont="1" applyBorder="1" applyAlignment="1">
      <alignment horizontal="left" vertical="center" wrapText="1"/>
    </xf>
    <xf numFmtId="0" fontId="50" fillId="0" borderId="11" xfId="0" applyFont="1" applyBorder="1" applyAlignment="1">
      <alignment horizontal="left" vertical="center" wrapText="1"/>
    </xf>
    <xf numFmtId="0" fontId="50" fillId="0" borderId="15" xfId="0" applyFont="1" applyBorder="1" applyAlignment="1">
      <alignment horizontal="left"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53" fillId="0" borderId="0" xfId="0" applyFont="1" applyBorder="1" applyAlignment="1">
      <alignment vertical="center" shrinkToFit="1"/>
    </xf>
    <xf numFmtId="0" fontId="0" fillId="0" borderId="0" xfId="0" applyBorder="1" applyAlignment="1">
      <alignment vertical="center" shrinkToFi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12" xfId="0" applyFont="1" applyFill="1" applyBorder="1" applyAlignment="1">
      <alignment vertical="center"/>
    </xf>
    <xf numFmtId="0" fontId="50" fillId="0" borderId="11" xfId="0" applyFont="1" applyBorder="1" applyAlignment="1">
      <alignment vertical="center"/>
    </xf>
    <xf numFmtId="0" fontId="50" fillId="0" borderId="10" xfId="0" applyFont="1" applyFill="1" applyBorder="1" applyAlignment="1">
      <alignment vertical="center"/>
    </xf>
    <xf numFmtId="0" fontId="50" fillId="0" borderId="10" xfId="0" applyFont="1" applyBorder="1" applyAlignment="1">
      <alignment vertical="center"/>
    </xf>
    <xf numFmtId="0" fontId="50" fillId="0" borderId="15" xfId="0" applyFont="1" applyBorder="1" applyAlignment="1">
      <alignment vertical="center" wrapText="1"/>
    </xf>
    <xf numFmtId="0" fontId="50" fillId="0" borderId="20" xfId="0" applyFont="1" applyBorder="1" applyAlignment="1">
      <alignment vertical="center" wrapText="1"/>
    </xf>
    <xf numFmtId="0" fontId="50" fillId="0" borderId="21" xfId="0" applyFont="1" applyBorder="1" applyAlignment="1">
      <alignment vertical="center" wrapText="1"/>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3" fillId="0" borderId="18" xfId="0" applyFont="1" applyBorder="1" applyAlignment="1">
      <alignment horizontal="center" vertical="center" shrinkToFit="1"/>
    </xf>
    <xf numFmtId="0" fontId="50" fillId="33" borderId="10"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21" xfId="0" applyFont="1" applyFill="1" applyBorder="1" applyAlignment="1">
      <alignment horizontal="center" vertical="center"/>
    </xf>
    <xf numFmtId="38" fontId="50" fillId="33" borderId="10" xfId="49" applyFont="1" applyFill="1" applyBorder="1" applyAlignment="1">
      <alignment horizontal="center" vertical="center" wrapText="1"/>
    </xf>
    <xf numFmtId="38" fontId="50" fillId="33" borderId="10" xfId="49" applyFont="1" applyFill="1" applyBorder="1" applyAlignment="1">
      <alignment horizontal="center" vertical="center"/>
    </xf>
    <xf numFmtId="0" fontId="50" fillId="0" borderId="15"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left" vertical="center"/>
    </xf>
    <xf numFmtId="0" fontId="50" fillId="0" borderId="23" xfId="0" applyFont="1" applyFill="1" applyBorder="1" applyAlignment="1">
      <alignment horizontal="left" vertical="center"/>
    </xf>
    <xf numFmtId="0" fontId="50" fillId="0" borderId="12" xfId="0" applyFont="1" applyBorder="1" applyAlignment="1">
      <alignment vertical="center"/>
    </xf>
    <xf numFmtId="0" fontId="49" fillId="0" borderId="15" xfId="0" applyFont="1" applyFill="1" applyBorder="1" applyAlignment="1">
      <alignment horizontal="justify" vertical="center" wrapText="1"/>
    </xf>
    <xf numFmtId="0" fontId="49" fillId="0" borderId="20" xfId="0" applyFont="1" applyFill="1" applyBorder="1" applyAlignment="1">
      <alignment horizontal="justify" vertical="center" wrapText="1"/>
    </xf>
    <xf numFmtId="0" fontId="49" fillId="0" borderId="21" xfId="0" applyFont="1" applyFill="1" applyBorder="1" applyAlignment="1">
      <alignment horizontal="justify" vertical="center" wrapText="1"/>
    </xf>
    <xf numFmtId="0" fontId="49" fillId="0" borderId="10" xfId="0" applyFont="1" applyFill="1" applyBorder="1" applyAlignment="1">
      <alignment horizontal="left" vertical="center" wrapText="1"/>
    </xf>
    <xf numFmtId="0" fontId="49" fillId="7" borderId="16" xfId="0" applyFont="1" applyFill="1" applyBorder="1" applyAlignment="1">
      <alignment vertical="center" wrapText="1"/>
    </xf>
    <xf numFmtId="0" fontId="49" fillId="7" borderId="14" xfId="0" applyFont="1" applyFill="1" applyBorder="1" applyAlignment="1">
      <alignment vertical="center" wrapText="1"/>
    </xf>
    <xf numFmtId="0" fontId="49" fillId="7" borderId="22" xfId="0" applyFont="1" applyFill="1" applyBorder="1" applyAlignment="1">
      <alignment vertical="center" wrapText="1"/>
    </xf>
    <xf numFmtId="0" fontId="49" fillId="7" borderId="19" xfId="0" applyFont="1" applyFill="1" applyBorder="1" applyAlignment="1">
      <alignment vertical="center" wrapText="1"/>
    </xf>
    <xf numFmtId="0" fontId="49" fillId="7" borderId="0" xfId="0" applyFont="1" applyFill="1" applyBorder="1" applyAlignment="1">
      <alignment vertical="center" wrapText="1"/>
    </xf>
    <xf numFmtId="0" fontId="49" fillId="7" borderId="24" xfId="0" applyFont="1" applyFill="1" applyBorder="1" applyAlignment="1">
      <alignment vertical="center" wrapText="1"/>
    </xf>
    <xf numFmtId="0" fontId="49" fillId="7" borderId="17" xfId="0" applyFont="1" applyFill="1" applyBorder="1" applyAlignment="1">
      <alignment vertical="center" wrapText="1"/>
    </xf>
    <xf numFmtId="0" fontId="49" fillId="7" borderId="18" xfId="0" applyFont="1" applyFill="1" applyBorder="1" applyAlignment="1">
      <alignment vertical="center" wrapText="1"/>
    </xf>
    <xf numFmtId="0" fontId="49" fillId="7" borderId="23" xfId="0" applyFont="1" applyFill="1" applyBorder="1" applyAlignment="1">
      <alignment vertical="center" wrapText="1"/>
    </xf>
    <xf numFmtId="0" fontId="49" fillId="7" borderId="12" xfId="0" applyFont="1" applyFill="1" applyBorder="1" applyAlignment="1">
      <alignment horizontal="left" vertical="center" wrapText="1" indent="1"/>
    </xf>
    <xf numFmtId="0" fontId="49" fillId="7" borderId="13" xfId="0" applyFont="1" applyFill="1" applyBorder="1" applyAlignment="1">
      <alignment horizontal="left" vertical="center" wrapText="1" indent="1"/>
    </xf>
    <xf numFmtId="0" fontId="49" fillId="7" borderId="11" xfId="0" applyFont="1" applyFill="1" applyBorder="1" applyAlignment="1">
      <alignment horizontal="left" vertical="center" wrapText="1" indent="1"/>
    </xf>
    <xf numFmtId="0" fontId="49" fillId="6" borderId="12" xfId="0" applyFont="1" applyFill="1" applyBorder="1" applyAlignment="1">
      <alignment horizontal="left" vertical="center" wrapText="1" indent="1"/>
    </xf>
    <xf numFmtId="0" fontId="49" fillId="6" borderId="13" xfId="0" applyFont="1" applyFill="1" applyBorder="1" applyAlignment="1">
      <alignment horizontal="left" vertical="center" wrapText="1" indent="1"/>
    </xf>
    <xf numFmtId="0" fontId="49" fillId="6" borderId="11" xfId="0" applyFont="1" applyFill="1" applyBorder="1" applyAlignment="1">
      <alignment horizontal="left" vertical="center" wrapText="1" indent="1"/>
    </xf>
    <xf numFmtId="3" fontId="49" fillId="0" borderId="12" xfId="0" applyNumberFormat="1" applyFont="1" applyFill="1" applyBorder="1" applyAlignment="1">
      <alignment horizontal="left" vertical="center" indent="5"/>
    </xf>
    <xf numFmtId="3" fontId="49" fillId="0" borderId="13" xfId="0" applyNumberFormat="1" applyFont="1" applyFill="1" applyBorder="1" applyAlignment="1">
      <alignment horizontal="left" vertical="center" indent="5"/>
    </xf>
    <xf numFmtId="0" fontId="49" fillId="0" borderId="12" xfId="0" applyFont="1" applyFill="1" applyBorder="1" applyAlignment="1">
      <alignment horizontal="left" vertical="center" indent="5"/>
    </xf>
    <xf numFmtId="0" fontId="49" fillId="0" borderId="13" xfId="0" applyFont="1" applyFill="1" applyBorder="1" applyAlignment="1">
      <alignment horizontal="left" vertical="center" indent="5"/>
    </xf>
    <xf numFmtId="0" fontId="49" fillId="7" borderId="12" xfId="0" applyFont="1" applyFill="1" applyBorder="1" applyAlignment="1">
      <alignment vertical="center" wrapText="1"/>
    </xf>
    <xf numFmtId="0" fontId="49" fillId="7" borderId="13" xfId="0" applyFont="1" applyFill="1" applyBorder="1" applyAlignment="1">
      <alignment vertical="center" wrapText="1"/>
    </xf>
    <xf numFmtId="0" fontId="49" fillId="7" borderId="11" xfId="0" applyFont="1" applyFill="1" applyBorder="1" applyAlignment="1">
      <alignment vertical="center" wrapText="1"/>
    </xf>
    <xf numFmtId="0" fontId="49" fillId="6" borderId="16" xfId="0" applyFont="1" applyFill="1" applyBorder="1" applyAlignment="1">
      <alignment vertical="center" wrapText="1"/>
    </xf>
    <xf numFmtId="0" fontId="49" fillId="6" borderId="14" xfId="0" applyFont="1" applyFill="1" applyBorder="1" applyAlignment="1">
      <alignment vertical="center" wrapText="1"/>
    </xf>
    <xf numFmtId="0" fontId="49" fillId="6" borderId="22" xfId="0" applyFont="1" applyFill="1" applyBorder="1" applyAlignment="1">
      <alignment vertical="center" wrapText="1"/>
    </xf>
    <xf numFmtId="0" fontId="49" fillId="6" borderId="19" xfId="0" applyFont="1" applyFill="1" applyBorder="1" applyAlignment="1">
      <alignment vertical="center" wrapText="1"/>
    </xf>
    <xf numFmtId="0" fontId="49" fillId="6" borderId="0" xfId="0" applyFont="1" applyFill="1" applyBorder="1" applyAlignment="1">
      <alignment vertical="center" wrapText="1"/>
    </xf>
    <xf numFmtId="0" fontId="49" fillId="6" borderId="24" xfId="0" applyFont="1" applyFill="1" applyBorder="1" applyAlignment="1">
      <alignment vertical="center" wrapText="1"/>
    </xf>
    <xf numFmtId="0" fontId="49" fillId="6" borderId="17" xfId="0" applyFont="1" applyFill="1" applyBorder="1" applyAlignment="1">
      <alignment vertical="center" wrapText="1"/>
    </xf>
    <xf numFmtId="0" fontId="49" fillId="6" borderId="18" xfId="0" applyFont="1" applyFill="1" applyBorder="1" applyAlignment="1">
      <alignment vertical="center" wrapText="1"/>
    </xf>
    <xf numFmtId="0" fontId="49" fillId="6" borderId="23" xfId="0" applyFont="1" applyFill="1" applyBorder="1" applyAlignment="1">
      <alignment vertical="center" wrapText="1"/>
    </xf>
    <xf numFmtId="0" fontId="49" fillId="33" borderId="12"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5"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23" xfId="0" applyFont="1" applyFill="1" applyBorder="1" applyAlignment="1">
      <alignment horizontal="center" vertical="center"/>
    </xf>
    <xf numFmtId="38" fontId="49" fillId="33" borderId="15" xfId="49" applyFont="1" applyFill="1" applyBorder="1" applyAlignment="1">
      <alignment horizontal="center" vertical="center"/>
    </xf>
    <xf numFmtId="38" fontId="49" fillId="33" borderId="21" xfId="49" applyFont="1" applyFill="1" applyBorder="1" applyAlignment="1">
      <alignment horizontal="center" vertical="center"/>
    </xf>
    <xf numFmtId="0" fontId="49" fillId="0" borderId="12" xfId="0" applyFont="1" applyBorder="1" applyAlignment="1">
      <alignment horizontal="left" vertical="center" wrapText="1" indent="1"/>
    </xf>
    <xf numFmtId="0" fontId="49" fillId="0" borderId="13" xfId="0" applyFont="1" applyBorder="1" applyAlignment="1">
      <alignment horizontal="left" vertical="center" wrapText="1" indent="1"/>
    </xf>
    <xf numFmtId="0" fontId="49" fillId="0" borderId="11" xfId="0" applyFont="1" applyBorder="1" applyAlignment="1">
      <alignment horizontal="left" vertical="center" wrapText="1" indent="1"/>
    </xf>
    <xf numFmtId="3" fontId="49" fillId="0" borderId="12" xfId="0" applyNumberFormat="1" applyFont="1" applyFill="1" applyBorder="1" applyAlignment="1">
      <alignment horizontal="left" vertical="center" indent="1"/>
    </xf>
    <xf numFmtId="3" fontId="49" fillId="0" borderId="13" xfId="0" applyNumberFormat="1" applyFont="1" applyFill="1" applyBorder="1" applyAlignment="1">
      <alignment horizontal="left" vertical="center" indent="1"/>
    </xf>
    <xf numFmtId="3" fontId="49" fillId="0" borderId="11" xfId="0" applyNumberFormat="1" applyFont="1" applyFill="1" applyBorder="1" applyAlignment="1">
      <alignment horizontal="left" vertical="center" indent="1"/>
    </xf>
    <xf numFmtId="0" fontId="54" fillId="0" borderId="18" xfId="0" applyFont="1" applyBorder="1" applyAlignment="1">
      <alignment vertical="center" shrinkToFit="1"/>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0" borderId="11" xfId="0" applyFont="1" applyBorder="1" applyAlignment="1">
      <alignment vertical="center" wrapText="1"/>
    </xf>
    <xf numFmtId="3" fontId="49" fillId="0" borderId="12" xfId="0" applyNumberFormat="1" applyFont="1" applyFill="1" applyBorder="1" applyAlignment="1">
      <alignment horizontal="left" vertical="center"/>
    </xf>
    <xf numFmtId="3" fontId="49" fillId="0" borderId="13" xfId="0" applyNumberFormat="1" applyFont="1" applyFill="1" applyBorder="1" applyAlignment="1">
      <alignment horizontal="left" vertical="center"/>
    </xf>
    <xf numFmtId="3" fontId="49" fillId="0" borderId="11" xfId="0" applyNumberFormat="1" applyFont="1" applyFill="1" applyBorder="1" applyAlignment="1">
      <alignment horizontal="left" vertical="center"/>
    </xf>
    <xf numFmtId="0" fontId="49" fillId="6" borderId="12" xfId="0" applyFont="1" applyFill="1" applyBorder="1" applyAlignment="1">
      <alignment vertical="center" wrapText="1"/>
    </xf>
    <xf numFmtId="0" fontId="49" fillId="6" borderId="13" xfId="0" applyFont="1" applyFill="1" applyBorder="1" applyAlignment="1">
      <alignment vertical="center" wrapText="1"/>
    </xf>
    <xf numFmtId="0" fontId="49" fillId="6" borderId="11" xfId="0" applyFont="1" applyFill="1" applyBorder="1" applyAlignment="1">
      <alignment vertical="center" wrapText="1"/>
    </xf>
    <xf numFmtId="0" fontId="53" fillId="0" borderId="18" xfId="0" applyFont="1" applyBorder="1" applyAlignment="1">
      <alignment vertical="center" shrinkToFit="1"/>
    </xf>
    <xf numFmtId="0" fontId="51" fillId="33" borderId="12"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15"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23" xfId="0" applyFont="1" applyFill="1" applyBorder="1" applyAlignment="1">
      <alignment horizontal="center" vertical="center"/>
    </xf>
    <xf numFmtId="38" fontId="51" fillId="33" borderId="15" xfId="49" applyFont="1" applyFill="1" applyBorder="1" applyAlignment="1">
      <alignment horizontal="center" vertical="center"/>
    </xf>
    <xf numFmtId="38" fontId="51" fillId="33" borderId="21" xfId="49" applyFont="1" applyFill="1" applyBorder="1" applyAlignment="1">
      <alignment horizontal="center" vertical="center"/>
    </xf>
    <xf numFmtId="0" fontId="49" fillId="7" borderId="16" xfId="0" applyFont="1" applyFill="1" applyBorder="1" applyAlignment="1">
      <alignment horizontal="left" vertical="center" wrapText="1" indent="1"/>
    </xf>
    <xf numFmtId="0" fontId="49" fillId="7" borderId="14" xfId="0" applyFont="1" applyFill="1" applyBorder="1" applyAlignment="1">
      <alignment horizontal="left" vertical="center" wrapText="1" indent="1"/>
    </xf>
    <xf numFmtId="0" fontId="49" fillId="7" borderId="22" xfId="0" applyFont="1" applyFill="1" applyBorder="1" applyAlignment="1">
      <alignment horizontal="left" vertical="center" wrapText="1" indent="1"/>
    </xf>
    <xf numFmtId="0" fontId="49" fillId="6" borderId="10" xfId="0" applyFont="1" applyFill="1" applyBorder="1" applyAlignment="1">
      <alignment vertical="center" wrapText="1"/>
    </xf>
    <xf numFmtId="0" fontId="49" fillId="6" borderId="10" xfId="0" applyFont="1" applyFill="1" applyBorder="1" applyAlignment="1">
      <alignment horizontal="left" vertical="center" wrapText="1" indent="1"/>
    </xf>
    <xf numFmtId="0" fontId="0" fillId="0" borderId="12" xfId="0" applyBorder="1" applyAlignment="1">
      <alignment vertical="center" wrapText="1"/>
    </xf>
    <xf numFmtId="0" fontId="0" fillId="0" borderId="13" xfId="0" applyBorder="1" applyAlignment="1">
      <alignment vertical="center"/>
    </xf>
    <xf numFmtId="0" fontId="0" fillId="0" borderId="11" xfId="0" applyBorder="1" applyAlignment="1">
      <alignment vertical="center"/>
    </xf>
    <xf numFmtId="0" fontId="0" fillId="0" borderId="18" xfId="0" applyBorder="1" applyAlignment="1">
      <alignment vertical="center" shrinkToFit="1"/>
    </xf>
    <xf numFmtId="0" fontId="0" fillId="33" borderId="10" xfId="0" applyFill="1" applyBorder="1" applyAlignment="1">
      <alignment horizontal="center" vertical="center"/>
    </xf>
    <xf numFmtId="0" fontId="0" fillId="33" borderId="15" xfId="0" applyFill="1" applyBorder="1" applyAlignment="1">
      <alignment horizontal="center" vertical="center"/>
    </xf>
    <xf numFmtId="0" fontId="0" fillId="33" borderId="21" xfId="0" applyFill="1" applyBorder="1" applyAlignment="1">
      <alignment horizontal="center" vertical="center"/>
    </xf>
    <xf numFmtId="38" fontId="0" fillId="33" borderId="10" xfId="49" applyFont="1" applyFill="1" applyBorder="1" applyAlignment="1">
      <alignment horizontal="center" vertical="center"/>
    </xf>
    <xf numFmtId="0" fontId="48" fillId="0" borderId="18" xfId="0" applyFont="1" applyBorder="1" applyAlignment="1">
      <alignment vertical="center" shrinkToFit="1"/>
    </xf>
    <xf numFmtId="0" fontId="48" fillId="0" borderId="15"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21"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21" xfId="0" applyFont="1" applyFill="1" applyBorder="1" applyAlignment="1">
      <alignment horizontal="center" vertical="center"/>
    </xf>
    <xf numFmtId="0" fontId="48" fillId="0" borderId="10" xfId="0" applyFont="1" applyFill="1" applyBorder="1" applyAlignment="1">
      <alignment horizontal="left" vertical="center"/>
    </xf>
    <xf numFmtId="0" fontId="48" fillId="0" borderId="15" xfId="0" applyFont="1" applyBorder="1" applyAlignment="1">
      <alignment horizontal="left" vertical="center"/>
    </xf>
    <xf numFmtId="0" fontId="48" fillId="0" borderId="21" xfId="0" applyFont="1" applyBorder="1" applyAlignment="1">
      <alignment horizontal="left" vertical="center"/>
    </xf>
    <xf numFmtId="0" fontId="48" fillId="0" borderId="10" xfId="0" applyFont="1" applyFill="1" applyBorder="1" applyAlignment="1">
      <alignment horizontal="left" vertical="center" wrapText="1"/>
    </xf>
    <xf numFmtId="38" fontId="48" fillId="33" borderId="10" xfId="49" applyFont="1" applyFill="1" applyBorder="1" applyAlignment="1">
      <alignment horizontal="center" vertical="center"/>
    </xf>
    <xf numFmtId="0" fontId="48" fillId="0" borderId="16" xfId="0" applyFont="1" applyBorder="1" applyAlignment="1">
      <alignment vertical="center" wrapText="1"/>
    </xf>
    <xf numFmtId="0" fontId="48" fillId="0" borderId="22" xfId="0" applyFont="1" applyBorder="1" applyAlignment="1">
      <alignment vertical="center" wrapText="1"/>
    </xf>
    <xf numFmtId="0" fontId="48" fillId="0" borderId="19" xfId="0" applyFont="1" applyBorder="1" applyAlignment="1">
      <alignment vertical="center" wrapText="1"/>
    </xf>
    <xf numFmtId="0" fontId="48" fillId="0" borderId="24" xfId="0" applyFont="1" applyBorder="1" applyAlignment="1">
      <alignment vertical="center" wrapText="1"/>
    </xf>
    <xf numFmtId="0" fontId="48" fillId="0" borderId="17" xfId="0" applyFont="1" applyBorder="1" applyAlignment="1">
      <alignment vertical="center" wrapText="1"/>
    </xf>
    <xf numFmtId="0" fontId="48" fillId="0" borderId="23" xfId="0" applyFont="1" applyBorder="1" applyAlignment="1">
      <alignment vertical="center" wrapText="1"/>
    </xf>
    <xf numFmtId="0" fontId="48" fillId="0" borderId="15"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15"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11" xfId="0" applyFont="1" applyFill="1" applyBorder="1" applyAlignment="1">
      <alignment horizontal="left" vertical="center"/>
    </xf>
    <xf numFmtId="0" fontId="48" fillId="0" borderId="10" xfId="0" applyFont="1" applyBorder="1" applyAlignment="1">
      <alignment horizontal="justify" vertical="center" wrapText="1"/>
    </xf>
    <xf numFmtId="0" fontId="48" fillId="0" borderId="16"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13" xfId="0" applyFont="1" applyBorder="1" applyAlignment="1">
      <alignment vertical="center" shrinkToFit="1"/>
    </xf>
    <xf numFmtId="0" fontId="48" fillId="0" borderId="15" xfId="0" applyFont="1" applyBorder="1" applyAlignment="1">
      <alignment horizontal="left" vertical="center" wrapText="1"/>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0" fontId="48" fillId="0" borderId="16"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19" xfId="0" applyFont="1" applyFill="1" applyBorder="1" applyAlignment="1">
      <alignment horizontal="left" vertical="center" wrapText="1"/>
    </xf>
    <xf numFmtId="0" fontId="48" fillId="0" borderId="24"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10" xfId="0" applyFont="1" applyBorder="1" applyAlignment="1">
      <alignment horizontal="left" vertical="center"/>
    </xf>
    <xf numFmtId="0" fontId="48" fillId="0" borderId="16"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4"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48" fillId="0" borderId="12" xfId="0" applyFont="1" applyBorder="1" applyAlignment="1">
      <alignment vertical="center"/>
    </xf>
    <xf numFmtId="0" fontId="48" fillId="0" borderId="13" xfId="0" applyFont="1" applyBorder="1" applyAlignment="1">
      <alignment vertical="center"/>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21" xfId="0" applyFont="1" applyFill="1" applyBorder="1" applyAlignment="1">
      <alignment horizontal="left" vertical="center" wrapText="1"/>
    </xf>
    <xf numFmtId="0" fontId="48" fillId="0" borderId="16" xfId="0" applyFont="1" applyBorder="1" applyAlignment="1">
      <alignment horizontal="left" vertical="center"/>
    </xf>
    <xf numFmtId="0" fontId="48" fillId="0" borderId="14" xfId="0" applyFont="1" applyBorder="1" applyAlignment="1">
      <alignment horizontal="left" vertic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48" fillId="0" borderId="16" xfId="0" applyFont="1" applyBorder="1" applyAlignment="1">
      <alignment horizontal="left" vertical="center" wrapText="1"/>
    </xf>
    <xf numFmtId="0" fontId="48" fillId="0" borderId="14" xfId="0" applyFont="1" applyBorder="1" applyAlignment="1">
      <alignment horizontal="left" vertical="center" wrapText="1"/>
    </xf>
    <xf numFmtId="0" fontId="48" fillId="0" borderId="22"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4" xfId="0" applyFont="1" applyBorder="1" applyAlignment="1">
      <alignment horizontal="left"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23" xfId="0" applyFont="1" applyBorder="1" applyAlignment="1">
      <alignment horizontal="left" vertical="center" wrapText="1"/>
    </xf>
    <xf numFmtId="0" fontId="48" fillId="0" borderId="16" xfId="0" applyFont="1" applyBorder="1" applyAlignment="1">
      <alignment horizontal="justify" vertical="center" wrapText="1"/>
    </xf>
    <xf numFmtId="0" fontId="48" fillId="0" borderId="19" xfId="0" applyFont="1" applyBorder="1" applyAlignment="1">
      <alignment horizontal="justify" vertical="center" wrapText="1"/>
    </xf>
    <xf numFmtId="0" fontId="48" fillId="0" borderId="17" xfId="0" applyFont="1" applyBorder="1" applyAlignment="1">
      <alignment horizontal="justify" vertical="center" wrapText="1"/>
    </xf>
    <xf numFmtId="0" fontId="48" fillId="0" borderId="15" xfId="0" applyFont="1" applyBorder="1" applyAlignment="1">
      <alignment horizontal="justify" vertical="center" wrapText="1"/>
    </xf>
    <xf numFmtId="0" fontId="48" fillId="0" borderId="21" xfId="0" applyFont="1" applyBorder="1" applyAlignment="1">
      <alignment horizontal="justify" vertical="center" wrapText="1"/>
    </xf>
    <xf numFmtId="0" fontId="49" fillId="0" borderId="16"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50" fillId="7" borderId="14" xfId="0" applyFont="1" applyFill="1" applyBorder="1" applyAlignment="1">
      <alignment vertical="center" wrapText="1"/>
    </xf>
    <xf numFmtId="0" fontId="50" fillId="7" borderId="22" xfId="0" applyFont="1" applyFill="1" applyBorder="1" applyAlignment="1">
      <alignment vertical="center" wrapText="1"/>
    </xf>
    <xf numFmtId="0" fontId="50" fillId="7" borderId="19" xfId="0" applyFont="1" applyFill="1" applyBorder="1" applyAlignment="1">
      <alignment vertical="center" wrapText="1"/>
    </xf>
    <xf numFmtId="0" fontId="50" fillId="7" borderId="0" xfId="0" applyFont="1" applyFill="1" applyBorder="1" applyAlignment="1">
      <alignment vertical="center" wrapText="1"/>
    </xf>
    <xf numFmtId="0" fontId="50" fillId="7" borderId="24" xfId="0" applyFont="1" applyFill="1" applyBorder="1" applyAlignment="1">
      <alignment vertical="center" wrapText="1"/>
    </xf>
    <xf numFmtId="0" fontId="50" fillId="7" borderId="0" xfId="0" applyFont="1" applyFill="1" applyAlignment="1">
      <alignment vertical="center" wrapText="1"/>
    </xf>
    <xf numFmtId="0" fontId="50" fillId="7" borderId="17" xfId="0" applyFont="1" applyFill="1" applyBorder="1" applyAlignment="1">
      <alignment vertical="center" wrapText="1"/>
    </xf>
    <xf numFmtId="0" fontId="50" fillId="7" borderId="18" xfId="0" applyFont="1" applyFill="1" applyBorder="1" applyAlignment="1">
      <alignment vertical="center" wrapText="1"/>
    </xf>
    <xf numFmtId="0" fontId="50" fillId="7" borderId="23" xfId="0" applyFont="1" applyFill="1" applyBorder="1" applyAlignment="1">
      <alignment vertical="center" wrapText="1"/>
    </xf>
    <xf numFmtId="0" fontId="50" fillId="6" borderId="14" xfId="0" applyFont="1" applyFill="1" applyBorder="1" applyAlignment="1">
      <alignment vertical="center" wrapText="1"/>
    </xf>
    <xf numFmtId="0" fontId="50" fillId="6" borderId="22" xfId="0" applyFont="1" applyFill="1" applyBorder="1" applyAlignment="1">
      <alignment vertical="center" wrapText="1"/>
    </xf>
    <xf numFmtId="0" fontId="50" fillId="6" borderId="19" xfId="0" applyFont="1" applyFill="1" applyBorder="1" applyAlignment="1">
      <alignment vertical="center" wrapText="1"/>
    </xf>
    <xf numFmtId="0" fontId="50" fillId="6" borderId="0" xfId="0" applyFont="1" applyFill="1" applyBorder="1" applyAlignment="1">
      <alignment vertical="center" wrapText="1"/>
    </xf>
    <xf numFmtId="0" fontId="50" fillId="6" borderId="24" xfId="0" applyFont="1" applyFill="1" applyBorder="1" applyAlignment="1">
      <alignment vertical="center" wrapText="1"/>
    </xf>
    <xf numFmtId="0" fontId="50" fillId="6" borderId="0" xfId="0" applyFont="1" applyFill="1" applyAlignment="1">
      <alignment vertical="center" wrapText="1"/>
    </xf>
    <xf numFmtId="0" fontId="50" fillId="6" borderId="17" xfId="0" applyFont="1" applyFill="1" applyBorder="1" applyAlignment="1">
      <alignment vertical="center" wrapText="1"/>
    </xf>
    <xf numFmtId="0" fontId="50" fillId="6" borderId="18" xfId="0" applyFont="1" applyFill="1" applyBorder="1" applyAlignment="1">
      <alignment vertical="center" wrapText="1"/>
    </xf>
    <xf numFmtId="0" fontId="50" fillId="6" borderId="23" xfId="0" applyFont="1" applyFill="1" applyBorder="1" applyAlignment="1">
      <alignment vertical="center" wrapText="1"/>
    </xf>
    <xf numFmtId="0" fontId="49" fillId="5" borderId="16" xfId="0" applyFont="1" applyFill="1" applyBorder="1" applyAlignment="1">
      <alignment vertical="center" wrapText="1"/>
    </xf>
    <xf numFmtId="0" fontId="50" fillId="5" borderId="14" xfId="0" applyFont="1" applyFill="1" applyBorder="1" applyAlignment="1">
      <alignment vertical="center" wrapText="1"/>
    </xf>
    <xf numFmtId="0" fontId="50" fillId="5" borderId="22" xfId="0" applyFont="1" applyFill="1" applyBorder="1" applyAlignment="1">
      <alignment vertical="center" wrapText="1"/>
    </xf>
    <xf numFmtId="0" fontId="50" fillId="5" borderId="19" xfId="0" applyFont="1" applyFill="1" applyBorder="1" applyAlignment="1">
      <alignment vertical="center" wrapText="1"/>
    </xf>
    <xf numFmtId="0" fontId="50" fillId="5" borderId="0" xfId="0" applyFont="1" applyFill="1" applyBorder="1" applyAlignment="1">
      <alignment vertical="center" wrapText="1"/>
    </xf>
    <xf numFmtId="0" fontId="50" fillId="5" borderId="24" xfId="0" applyFont="1" applyFill="1" applyBorder="1" applyAlignment="1">
      <alignment vertical="center" wrapText="1"/>
    </xf>
    <xf numFmtId="0" fontId="50" fillId="5" borderId="0" xfId="0" applyFont="1" applyFill="1" applyAlignment="1">
      <alignment vertical="center" wrapText="1"/>
    </xf>
    <xf numFmtId="0" fontId="50" fillId="5" borderId="17" xfId="0" applyFont="1" applyFill="1" applyBorder="1" applyAlignment="1">
      <alignment vertical="center" wrapText="1"/>
    </xf>
    <xf numFmtId="0" fontId="50" fillId="5" borderId="18" xfId="0" applyFont="1" applyFill="1" applyBorder="1" applyAlignment="1">
      <alignment vertical="center" wrapText="1"/>
    </xf>
    <xf numFmtId="0" fontId="50" fillId="5" borderId="23" xfId="0" applyFont="1" applyFill="1" applyBorder="1" applyAlignment="1">
      <alignment vertical="center" wrapText="1"/>
    </xf>
    <xf numFmtId="0" fontId="49" fillId="4" borderId="16" xfId="0" applyFont="1" applyFill="1" applyBorder="1" applyAlignment="1">
      <alignment vertical="center" wrapText="1"/>
    </xf>
    <xf numFmtId="0" fontId="50" fillId="4" borderId="14" xfId="0" applyFont="1" applyFill="1" applyBorder="1" applyAlignment="1">
      <alignment vertical="center" wrapText="1"/>
    </xf>
    <xf numFmtId="0" fontId="50" fillId="4" borderId="22" xfId="0" applyFont="1" applyFill="1" applyBorder="1" applyAlignment="1">
      <alignment vertical="center" wrapText="1"/>
    </xf>
    <xf numFmtId="0" fontId="50" fillId="4" borderId="19" xfId="0" applyFont="1" applyFill="1" applyBorder="1" applyAlignment="1">
      <alignment vertical="center" wrapText="1"/>
    </xf>
    <xf numFmtId="0" fontId="50" fillId="4" borderId="0" xfId="0" applyFont="1" applyFill="1" applyBorder="1" applyAlignment="1">
      <alignment vertical="center" wrapText="1"/>
    </xf>
    <xf numFmtId="0" fontId="50" fillId="4" borderId="24" xfId="0" applyFont="1" applyFill="1" applyBorder="1" applyAlignment="1">
      <alignment vertical="center" wrapText="1"/>
    </xf>
    <xf numFmtId="0" fontId="50" fillId="4" borderId="0" xfId="0" applyFont="1" applyFill="1" applyAlignment="1">
      <alignment vertical="center" wrapText="1"/>
    </xf>
    <xf numFmtId="0" fontId="50" fillId="4" borderId="17" xfId="0" applyFont="1" applyFill="1" applyBorder="1" applyAlignment="1">
      <alignment vertical="center" wrapText="1"/>
    </xf>
    <xf numFmtId="0" fontId="50" fillId="4" borderId="18" xfId="0" applyFont="1" applyFill="1" applyBorder="1" applyAlignment="1">
      <alignment vertical="center" wrapText="1"/>
    </xf>
    <xf numFmtId="0" fontId="50" fillId="4" borderId="23" xfId="0" applyFont="1" applyFill="1" applyBorder="1" applyAlignment="1">
      <alignment vertical="center" wrapText="1"/>
    </xf>
    <xf numFmtId="0" fontId="49" fillId="3" borderId="16" xfId="0" applyFont="1" applyFill="1" applyBorder="1" applyAlignment="1">
      <alignment vertical="center" wrapText="1"/>
    </xf>
    <xf numFmtId="0" fontId="50" fillId="3" borderId="14" xfId="0" applyFont="1" applyFill="1" applyBorder="1" applyAlignment="1">
      <alignment vertical="center" wrapText="1"/>
    </xf>
    <xf numFmtId="0" fontId="50" fillId="3" borderId="22" xfId="0" applyFont="1" applyFill="1" applyBorder="1" applyAlignment="1">
      <alignment vertical="center" wrapText="1"/>
    </xf>
    <xf numFmtId="0" fontId="50" fillId="3" borderId="19" xfId="0" applyFont="1" applyFill="1" applyBorder="1" applyAlignment="1">
      <alignment vertical="center" wrapText="1"/>
    </xf>
    <xf numFmtId="0" fontId="50" fillId="3" borderId="0" xfId="0" applyFont="1" applyFill="1" applyBorder="1" applyAlignment="1">
      <alignment vertical="center" wrapText="1"/>
    </xf>
    <xf numFmtId="0" fontId="50" fillId="3" borderId="24" xfId="0" applyFont="1" applyFill="1" applyBorder="1" applyAlignment="1">
      <alignment vertical="center" wrapText="1"/>
    </xf>
    <xf numFmtId="0" fontId="50" fillId="3" borderId="0" xfId="0" applyFont="1" applyFill="1" applyAlignment="1">
      <alignment vertical="center" wrapText="1"/>
    </xf>
    <xf numFmtId="0" fontId="50" fillId="3" borderId="17" xfId="0" applyFont="1" applyFill="1" applyBorder="1" applyAlignment="1">
      <alignment vertical="center" wrapText="1"/>
    </xf>
    <xf numFmtId="0" fontId="50" fillId="3" borderId="18" xfId="0" applyFont="1" applyFill="1" applyBorder="1" applyAlignment="1">
      <alignment vertical="center" wrapText="1"/>
    </xf>
    <xf numFmtId="0" fontId="50" fillId="3" borderId="23" xfId="0" applyFont="1" applyFill="1" applyBorder="1" applyAlignment="1">
      <alignment vertical="center" wrapText="1"/>
    </xf>
    <xf numFmtId="0" fontId="49" fillId="0" borderId="22"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50" fillId="0" borderId="22" xfId="0" applyFont="1" applyBorder="1" applyAlignment="1">
      <alignment horizontal="left" vertical="center" wrapText="1"/>
    </xf>
    <xf numFmtId="0" fontId="50" fillId="0" borderId="24" xfId="0" applyFont="1" applyBorder="1" applyAlignment="1">
      <alignment horizontal="left" vertical="center" wrapText="1"/>
    </xf>
    <xf numFmtId="0" fontId="50" fillId="0" borderId="23" xfId="0" applyFont="1" applyBorder="1" applyAlignment="1">
      <alignment horizontal="left" vertical="center" wrapText="1"/>
    </xf>
    <xf numFmtId="0" fontId="0" fillId="0" borderId="19" xfId="0" applyBorder="1" applyAlignment="1">
      <alignment horizontal="center" vertical="center"/>
    </xf>
    <xf numFmtId="0" fontId="0" fillId="0" borderId="0" xfId="0" applyAlignment="1">
      <alignment horizontal="center" vertical="center"/>
    </xf>
    <xf numFmtId="0" fontId="50" fillId="3" borderId="10" xfId="0" applyFont="1" applyFill="1" applyBorder="1" applyAlignment="1">
      <alignment vertical="center" wrapText="1"/>
    </xf>
    <xf numFmtId="0" fontId="50" fillId="3" borderId="10" xfId="0" applyFont="1" applyFill="1" applyBorder="1" applyAlignment="1">
      <alignment vertical="center"/>
    </xf>
    <xf numFmtId="0" fontId="50" fillId="4" borderId="10" xfId="0" applyFont="1" applyFill="1" applyBorder="1" applyAlignment="1">
      <alignment vertical="center" wrapText="1"/>
    </xf>
    <xf numFmtId="0" fontId="50" fillId="4" borderId="10" xfId="0" applyFont="1" applyFill="1" applyBorder="1" applyAlignment="1">
      <alignment vertical="center"/>
    </xf>
    <xf numFmtId="0" fontId="50" fillId="5" borderId="10" xfId="0" applyFont="1" applyFill="1" applyBorder="1" applyAlignment="1">
      <alignment vertical="center" wrapText="1"/>
    </xf>
    <xf numFmtId="0" fontId="50" fillId="5" borderId="10" xfId="0" applyFont="1" applyFill="1" applyBorder="1" applyAlignment="1">
      <alignment vertical="center"/>
    </xf>
    <xf numFmtId="0" fontId="50" fillId="6" borderId="10" xfId="0" applyFont="1" applyFill="1" applyBorder="1" applyAlignment="1">
      <alignment horizontal="left" vertical="center" wrapText="1" indent="1"/>
    </xf>
    <xf numFmtId="0" fontId="50" fillId="6" borderId="10" xfId="0" applyFont="1" applyFill="1" applyBorder="1" applyAlignment="1">
      <alignment horizontal="left" vertical="center" indent="1"/>
    </xf>
    <xf numFmtId="0" fontId="50" fillId="0" borderId="13" xfId="0" applyFont="1" applyBorder="1" applyAlignment="1">
      <alignment horizontal="left" vertical="center" indent="1"/>
    </xf>
    <xf numFmtId="0" fontId="49" fillId="0" borderId="13" xfId="0" applyFont="1" applyFill="1" applyBorder="1" applyAlignment="1">
      <alignment horizontal="left" vertical="center" indent="1"/>
    </xf>
    <xf numFmtId="0" fontId="50" fillId="7" borderId="10" xfId="0" applyFont="1" applyFill="1" applyBorder="1" applyAlignment="1">
      <alignment horizontal="left" vertical="center" wrapText="1" indent="1"/>
    </xf>
    <xf numFmtId="0" fontId="50" fillId="7" borderId="10" xfId="0" applyFont="1" applyFill="1" applyBorder="1" applyAlignment="1">
      <alignment horizontal="left" vertical="center" indent="1"/>
    </xf>
    <xf numFmtId="0" fontId="48" fillId="5" borderId="16" xfId="0" applyFont="1" applyFill="1" applyBorder="1" applyAlignment="1">
      <alignment vertical="center" wrapText="1"/>
    </xf>
    <xf numFmtId="0" fontId="0" fillId="5" borderId="14" xfId="0" applyFill="1" applyBorder="1" applyAlignment="1">
      <alignment vertical="center" wrapText="1"/>
    </xf>
    <xf numFmtId="0" fontId="0" fillId="5" borderId="22" xfId="0" applyFill="1" applyBorder="1" applyAlignment="1">
      <alignment vertical="center" wrapText="1"/>
    </xf>
    <xf numFmtId="0" fontId="0" fillId="5" borderId="19" xfId="0" applyFill="1" applyBorder="1" applyAlignment="1">
      <alignment vertical="center" wrapText="1"/>
    </xf>
    <xf numFmtId="0" fontId="0" fillId="5" borderId="0" xfId="0" applyFill="1" applyBorder="1" applyAlignment="1">
      <alignment vertical="center" wrapText="1"/>
    </xf>
    <xf numFmtId="0" fontId="0" fillId="5" borderId="24" xfId="0" applyFill="1" applyBorder="1" applyAlignment="1">
      <alignment vertical="center" wrapText="1"/>
    </xf>
    <xf numFmtId="0" fontId="0" fillId="5" borderId="0" xfId="0" applyFill="1" applyAlignment="1">
      <alignment vertical="center" wrapText="1"/>
    </xf>
    <xf numFmtId="0" fontId="0" fillId="5" borderId="17" xfId="0" applyFill="1" applyBorder="1" applyAlignment="1">
      <alignment vertical="center" wrapText="1"/>
    </xf>
    <xf numFmtId="0" fontId="0" fillId="5" borderId="18" xfId="0" applyFill="1" applyBorder="1" applyAlignment="1">
      <alignment vertical="center" wrapText="1"/>
    </xf>
    <xf numFmtId="0" fontId="0" fillId="5" borderId="23" xfId="0" applyFill="1" applyBorder="1" applyAlignment="1">
      <alignment vertical="center" wrapText="1"/>
    </xf>
    <xf numFmtId="0" fontId="0" fillId="5" borderId="10" xfId="0" applyFill="1" applyBorder="1" applyAlignment="1">
      <alignment vertical="center" wrapText="1"/>
    </xf>
    <xf numFmtId="0" fontId="0" fillId="5" borderId="10" xfId="0" applyFill="1" applyBorder="1" applyAlignment="1">
      <alignment vertical="center"/>
    </xf>
    <xf numFmtId="0" fontId="48" fillId="4" borderId="16" xfId="0" applyFont="1" applyFill="1" applyBorder="1" applyAlignment="1">
      <alignment vertical="center" wrapText="1"/>
    </xf>
    <xf numFmtId="0" fontId="0" fillId="4" borderId="14" xfId="0" applyFill="1" applyBorder="1" applyAlignment="1">
      <alignment vertical="center" wrapText="1"/>
    </xf>
    <xf numFmtId="0" fontId="0" fillId="4" borderId="22" xfId="0" applyFill="1" applyBorder="1" applyAlignment="1">
      <alignment vertical="center" wrapText="1"/>
    </xf>
    <xf numFmtId="0" fontId="0" fillId="4" borderId="19" xfId="0" applyFill="1" applyBorder="1" applyAlignment="1">
      <alignment vertical="center" wrapText="1"/>
    </xf>
    <xf numFmtId="0" fontId="0" fillId="4" borderId="0" xfId="0" applyFill="1" applyBorder="1" applyAlignment="1">
      <alignment vertical="center" wrapText="1"/>
    </xf>
    <xf numFmtId="0" fontId="0" fillId="4" borderId="24" xfId="0" applyFill="1" applyBorder="1" applyAlignment="1">
      <alignment vertical="center" wrapText="1"/>
    </xf>
    <xf numFmtId="0" fontId="0" fillId="4" borderId="0" xfId="0" applyFill="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23" xfId="0" applyFill="1" applyBorder="1" applyAlignment="1">
      <alignment vertical="center" wrapText="1"/>
    </xf>
    <xf numFmtId="0" fontId="0" fillId="4" borderId="10" xfId="0" applyFill="1" applyBorder="1" applyAlignment="1">
      <alignment vertical="center" wrapText="1"/>
    </xf>
    <xf numFmtId="0" fontId="0" fillId="4" borderId="10" xfId="0" applyFill="1" applyBorder="1" applyAlignment="1">
      <alignment vertical="center"/>
    </xf>
    <xf numFmtId="0" fontId="48" fillId="3" borderId="16" xfId="0" applyFont="1" applyFill="1" applyBorder="1" applyAlignment="1">
      <alignment vertical="center" wrapText="1"/>
    </xf>
    <xf numFmtId="0" fontId="0" fillId="3" borderId="14" xfId="0" applyFill="1" applyBorder="1" applyAlignment="1">
      <alignment vertical="center" wrapText="1"/>
    </xf>
    <xf numFmtId="0" fontId="0" fillId="3" borderId="22" xfId="0" applyFill="1" applyBorder="1" applyAlignment="1">
      <alignment vertical="center" wrapText="1"/>
    </xf>
    <xf numFmtId="0" fontId="0" fillId="3" borderId="19" xfId="0" applyFill="1" applyBorder="1" applyAlignment="1">
      <alignment vertical="center" wrapText="1"/>
    </xf>
    <xf numFmtId="0" fontId="0" fillId="3" borderId="0" xfId="0" applyFill="1" applyBorder="1" applyAlignment="1">
      <alignment vertical="center" wrapText="1"/>
    </xf>
    <xf numFmtId="0" fontId="0" fillId="3" borderId="24"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0" fontId="0" fillId="3" borderId="23" xfId="0" applyFill="1" applyBorder="1" applyAlignment="1">
      <alignment vertical="center" wrapText="1"/>
    </xf>
    <xf numFmtId="0" fontId="0" fillId="3" borderId="10" xfId="0" applyFill="1" applyBorder="1" applyAlignment="1">
      <alignment vertical="center" wrapText="1"/>
    </xf>
    <xf numFmtId="0" fontId="0" fillId="3" borderId="10" xfId="0" applyFill="1" applyBorder="1" applyAlignment="1">
      <alignment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6" xfId="0" applyFill="1" applyBorder="1" applyAlignment="1">
      <alignment vertical="center" wrapText="1"/>
    </xf>
    <xf numFmtId="0" fontId="0" fillId="0" borderId="14" xfId="0" applyFill="1" applyBorder="1" applyAlignment="1">
      <alignment vertical="center" wrapText="1"/>
    </xf>
    <xf numFmtId="0" fontId="0" fillId="0" borderId="14" xfId="0" applyBorder="1" applyAlignment="1">
      <alignment vertical="center"/>
    </xf>
    <xf numFmtId="0" fontId="0" fillId="0" borderId="22" xfId="0" applyBorder="1" applyAlignment="1">
      <alignment vertical="center"/>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24" xfId="0" applyBorder="1" applyAlignment="1">
      <alignment vertical="center"/>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38" fontId="49" fillId="0" borderId="1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38100</xdr:rowOff>
    </xdr:from>
    <xdr:to>
      <xdr:col>10</xdr:col>
      <xdr:colOff>657225</xdr:colOff>
      <xdr:row>1</xdr:row>
      <xdr:rowOff>342900</xdr:rowOff>
    </xdr:to>
    <xdr:sp>
      <xdr:nvSpPr>
        <xdr:cNvPr id="1" name="テキスト ボックス 1"/>
        <xdr:cNvSpPr txBox="1">
          <a:spLocks noChangeArrowheads="1"/>
        </xdr:cNvSpPr>
      </xdr:nvSpPr>
      <xdr:spPr>
        <a:xfrm>
          <a:off x="12134850" y="447675"/>
          <a:ext cx="1400175" cy="304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令和元年</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日（火）から施行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76200</xdr:rowOff>
    </xdr:from>
    <xdr:to>
      <xdr:col>10</xdr:col>
      <xdr:colOff>457200</xdr:colOff>
      <xdr:row>1</xdr:row>
      <xdr:rowOff>0</xdr:rowOff>
    </xdr:to>
    <xdr:sp>
      <xdr:nvSpPr>
        <xdr:cNvPr id="1" name="テキスト ボックス 1"/>
        <xdr:cNvSpPr txBox="1">
          <a:spLocks noChangeArrowheads="1"/>
        </xdr:cNvSpPr>
      </xdr:nvSpPr>
      <xdr:spPr>
        <a:xfrm>
          <a:off x="10210800" y="76200"/>
          <a:ext cx="2057400" cy="304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日（月）から施行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L41"/>
  <sheetViews>
    <sheetView zoomScale="75" zoomScaleNormal="75" zoomScaleSheetLayoutView="55" zoomScalePageLayoutView="0" workbookViewId="0" topLeftCell="A1">
      <selection activeCell="M18" sqref="M18"/>
    </sheetView>
  </sheetViews>
  <sheetFormatPr defaultColWidth="9.140625" defaultRowHeight="30.75" customHeight="1"/>
  <cols>
    <col min="1" max="1" width="6.28125" style="1" customWidth="1"/>
    <col min="2" max="2" width="8.8515625" style="1" customWidth="1"/>
    <col min="3" max="3" width="41.421875" style="58" customWidth="1"/>
    <col min="4" max="4" width="24.8515625" style="0" customWidth="1"/>
    <col min="5" max="5" width="12.7109375" style="0" customWidth="1"/>
    <col min="6" max="6" width="14.28125" style="0" customWidth="1"/>
    <col min="7" max="7" width="19.28125" style="0" customWidth="1"/>
    <col min="8" max="8" width="43.00390625" style="0" customWidth="1"/>
    <col min="9" max="9" width="11.28125" style="0" customWidth="1"/>
    <col min="10" max="10" width="11.140625" style="4" customWidth="1"/>
    <col min="11" max="11" width="11.8515625" style="1" customWidth="1"/>
    <col min="12" max="12" width="2.421875" style="5" customWidth="1"/>
  </cols>
  <sheetData>
    <row r="1" spans="1:11" ht="32.25" customHeight="1">
      <c r="A1" s="174" t="s">
        <v>126</v>
      </c>
      <c r="B1" s="175"/>
      <c r="C1" s="175"/>
      <c r="D1" s="175"/>
      <c r="E1" s="175"/>
      <c r="F1" s="175"/>
      <c r="G1" s="175"/>
      <c r="H1" s="175"/>
      <c r="I1" s="175"/>
      <c r="J1" s="175"/>
      <c r="K1" s="175"/>
    </row>
    <row r="2" spans="1:11" ht="32.25" customHeight="1">
      <c r="A2" s="187"/>
      <c r="B2" s="187"/>
      <c r="C2" s="187"/>
      <c r="D2" s="187"/>
      <c r="E2" s="187"/>
      <c r="F2" s="187"/>
      <c r="G2" s="187"/>
      <c r="H2" s="187"/>
      <c r="I2" s="187"/>
      <c r="J2" s="187"/>
      <c r="K2" s="187"/>
    </row>
    <row r="3" spans="1:11" ht="30" customHeight="1">
      <c r="A3" s="188" t="s">
        <v>2</v>
      </c>
      <c r="B3" s="188"/>
      <c r="C3" s="189" t="s">
        <v>3</v>
      </c>
      <c r="D3" s="188" t="s">
        <v>4</v>
      </c>
      <c r="E3" s="188"/>
      <c r="F3" s="188"/>
      <c r="G3" s="188"/>
      <c r="H3" s="188"/>
      <c r="I3" s="188"/>
      <c r="J3" s="191" t="s">
        <v>1932</v>
      </c>
      <c r="K3" s="188" t="s">
        <v>13</v>
      </c>
    </row>
    <row r="4" spans="1:11" ht="30" customHeight="1">
      <c r="A4" s="145" t="s">
        <v>0</v>
      </c>
      <c r="B4" s="145" t="s">
        <v>1</v>
      </c>
      <c r="C4" s="190"/>
      <c r="D4" s="188"/>
      <c r="E4" s="188"/>
      <c r="F4" s="188"/>
      <c r="G4" s="188"/>
      <c r="H4" s="188"/>
      <c r="I4" s="188"/>
      <c r="J4" s="192"/>
      <c r="K4" s="188"/>
    </row>
    <row r="5" spans="1:11" ht="28.5" customHeight="1">
      <c r="A5" s="126" t="s">
        <v>49</v>
      </c>
      <c r="B5" s="126">
        <v>1111</v>
      </c>
      <c r="C5" s="135" t="s">
        <v>54</v>
      </c>
      <c r="D5" s="166" t="s">
        <v>1507</v>
      </c>
      <c r="E5" s="171" t="s">
        <v>1935</v>
      </c>
      <c r="F5" s="171" t="s">
        <v>1937</v>
      </c>
      <c r="G5" s="166" t="s">
        <v>1938</v>
      </c>
      <c r="H5" s="185"/>
      <c r="I5" s="186"/>
      <c r="J5" s="127">
        <v>1172</v>
      </c>
      <c r="K5" s="167" t="s">
        <v>14</v>
      </c>
    </row>
    <row r="6" spans="1:11" ht="68.25" customHeight="1">
      <c r="A6" s="128" t="s">
        <v>49</v>
      </c>
      <c r="B6" s="128">
        <v>1114</v>
      </c>
      <c r="C6" s="136" t="s">
        <v>55</v>
      </c>
      <c r="D6" s="166"/>
      <c r="E6" s="172"/>
      <c r="F6" s="172"/>
      <c r="G6" s="166"/>
      <c r="H6" s="169" t="s">
        <v>1931</v>
      </c>
      <c r="I6" s="170"/>
      <c r="J6" s="484">
        <v>1055</v>
      </c>
      <c r="K6" s="168"/>
    </row>
    <row r="7" spans="1:11" ht="28.5" customHeight="1">
      <c r="A7" s="128" t="s">
        <v>49</v>
      </c>
      <c r="B7" s="128">
        <v>2111</v>
      </c>
      <c r="C7" s="136" t="s">
        <v>56</v>
      </c>
      <c r="D7" s="166"/>
      <c r="E7" s="172"/>
      <c r="F7" s="172"/>
      <c r="G7" s="166" t="s">
        <v>928</v>
      </c>
      <c r="H7" s="185"/>
      <c r="I7" s="186"/>
      <c r="J7" s="484">
        <v>39</v>
      </c>
      <c r="K7" s="167" t="s">
        <v>15</v>
      </c>
    </row>
    <row r="8" spans="1:11" ht="69" customHeight="1">
      <c r="A8" s="128" t="s">
        <v>49</v>
      </c>
      <c r="B8" s="128">
        <v>2114</v>
      </c>
      <c r="C8" s="136" t="s">
        <v>57</v>
      </c>
      <c r="D8" s="166"/>
      <c r="E8" s="173"/>
      <c r="F8" s="173"/>
      <c r="G8" s="166"/>
      <c r="H8" s="169" t="s">
        <v>1931</v>
      </c>
      <c r="I8" s="170"/>
      <c r="J8" s="484">
        <v>35</v>
      </c>
      <c r="K8" s="168"/>
    </row>
    <row r="9" spans="1:11" ht="28.5" customHeight="1">
      <c r="A9" s="129" t="s">
        <v>49</v>
      </c>
      <c r="B9" s="129">
        <v>1211</v>
      </c>
      <c r="C9" s="137" t="s">
        <v>58</v>
      </c>
      <c r="D9" s="166" t="s">
        <v>1508</v>
      </c>
      <c r="E9" s="171" t="s">
        <v>1933</v>
      </c>
      <c r="F9" s="171" t="s">
        <v>1939</v>
      </c>
      <c r="G9" s="166" t="s">
        <v>1940</v>
      </c>
      <c r="H9" s="198"/>
      <c r="I9" s="179"/>
      <c r="J9" s="130">
        <v>2342</v>
      </c>
      <c r="K9" s="167" t="s">
        <v>14</v>
      </c>
    </row>
    <row r="10" spans="1:11" ht="68.25" customHeight="1">
      <c r="A10" s="128" t="s">
        <v>49</v>
      </c>
      <c r="B10" s="128">
        <v>1214</v>
      </c>
      <c r="C10" s="136" t="s">
        <v>59</v>
      </c>
      <c r="D10" s="166"/>
      <c r="E10" s="172"/>
      <c r="F10" s="172"/>
      <c r="G10" s="166"/>
      <c r="H10" s="169" t="s">
        <v>1931</v>
      </c>
      <c r="I10" s="170"/>
      <c r="J10" s="484">
        <v>2108</v>
      </c>
      <c r="K10" s="168"/>
    </row>
    <row r="11" spans="1:11" ht="28.5" customHeight="1">
      <c r="A11" s="128" t="s">
        <v>49</v>
      </c>
      <c r="B11" s="128">
        <v>2211</v>
      </c>
      <c r="C11" s="136" t="s">
        <v>60</v>
      </c>
      <c r="D11" s="166"/>
      <c r="E11" s="172"/>
      <c r="F11" s="172"/>
      <c r="G11" s="166" t="s">
        <v>931</v>
      </c>
      <c r="H11" s="198"/>
      <c r="I11" s="179"/>
      <c r="J11" s="484">
        <v>77</v>
      </c>
      <c r="K11" s="167" t="s">
        <v>15</v>
      </c>
    </row>
    <row r="12" spans="1:11" ht="68.25" customHeight="1">
      <c r="A12" s="128" t="s">
        <v>49</v>
      </c>
      <c r="B12" s="128">
        <v>2214</v>
      </c>
      <c r="C12" s="136" t="s">
        <v>61</v>
      </c>
      <c r="D12" s="166"/>
      <c r="E12" s="173"/>
      <c r="F12" s="173"/>
      <c r="G12" s="166"/>
      <c r="H12" s="169" t="s">
        <v>1931</v>
      </c>
      <c r="I12" s="170"/>
      <c r="J12" s="484">
        <v>69</v>
      </c>
      <c r="K12" s="168"/>
    </row>
    <row r="13" spans="1:11" ht="28.5" customHeight="1">
      <c r="A13" s="131" t="s">
        <v>49</v>
      </c>
      <c r="B13" s="131">
        <v>1321</v>
      </c>
      <c r="C13" s="138" t="s">
        <v>62</v>
      </c>
      <c r="D13" s="166" t="s">
        <v>1509</v>
      </c>
      <c r="E13" s="171" t="s">
        <v>1934</v>
      </c>
      <c r="F13" s="182" t="s">
        <v>1941</v>
      </c>
      <c r="G13" s="166" t="s">
        <v>1942</v>
      </c>
      <c r="H13" s="198"/>
      <c r="I13" s="179"/>
      <c r="J13" s="132">
        <v>3715</v>
      </c>
      <c r="K13" s="167" t="s">
        <v>14</v>
      </c>
    </row>
    <row r="14" spans="1:11" ht="68.25" customHeight="1">
      <c r="A14" s="128" t="s">
        <v>49</v>
      </c>
      <c r="B14" s="128">
        <v>1324</v>
      </c>
      <c r="C14" s="136" t="s">
        <v>63</v>
      </c>
      <c r="D14" s="166"/>
      <c r="E14" s="172"/>
      <c r="F14" s="183"/>
      <c r="G14" s="166"/>
      <c r="H14" s="169" t="s">
        <v>1931</v>
      </c>
      <c r="I14" s="170"/>
      <c r="J14" s="484">
        <v>3344</v>
      </c>
      <c r="K14" s="168"/>
    </row>
    <row r="15" spans="1:11" ht="28.5" customHeight="1">
      <c r="A15" s="128" t="s">
        <v>49</v>
      </c>
      <c r="B15" s="128">
        <v>2321</v>
      </c>
      <c r="C15" s="136" t="s">
        <v>64</v>
      </c>
      <c r="D15" s="166"/>
      <c r="E15" s="172"/>
      <c r="F15" s="183"/>
      <c r="G15" s="166" t="s">
        <v>1959</v>
      </c>
      <c r="H15" s="198"/>
      <c r="I15" s="179"/>
      <c r="J15" s="484">
        <v>122</v>
      </c>
      <c r="K15" s="167" t="s">
        <v>15</v>
      </c>
    </row>
    <row r="16" spans="1:11" ht="68.25" customHeight="1">
      <c r="A16" s="128" t="s">
        <v>49</v>
      </c>
      <c r="B16" s="128">
        <v>2324</v>
      </c>
      <c r="C16" s="136" t="s">
        <v>65</v>
      </c>
      <c r="D16" s="166"/>
      <c r="E16" s="173"/>
      <c r="F16" s="184"/>
      <c r="G16" s="166"/>
      <c r="H16" s="169" t="s">
        <v>1931</v>
      </c>
      <c r="I16" s="170"/>
      <c r="J16" s="484">
        <v>110</v>
      </c>
      <c r="K16" s="168"/>
    </row>
    <row r="17" spans="1:11" ht="28.5" customHeight="1">
      <c r="A17" s="126" t="s">
        <v>49</v>
      </c>
      <c r="B17" s="126">
        <v>2411</v>
      </c>
      <c r="C17" s="135" t="s">
        <v>66</v>
      </c>
      <c r="D17" s="177" t="s">
        <v>1510</v>
      </c>
      <c r="E17" s="160" t="s">
        <v>1936</v>
      </c>
      <c r="F17" s="160" t="s">
        <v>1943</v>
      </c>
      <c r="G17" s="177" t="s">
        <v>1944</v>
      </c>
      <c r="H17" s="178"/>
      <c r="I17" s="179"/>
      <c r="J17" s="127">
        <v>267</v>
      </c>
      <c r="K17" s="193" t="s">
        <v>16</v>
      </c>
    </row>
    <row r="18" spans="1:11" ht="68.25" customHeight="1">
      <c r="A18" s="133" t="s">
        <v>49</v>
      </c>
      <c r="B18" s="133">
        <v>2414</v>
      </c>
      <c r="C18" s="139" t="s">
        <v>67</v>
      </c>
      <c r="D18" s="177"/>
      <c r="E18" s="162"/>
      <c r="F18" s="161"/>
      <c r="G18" s="177"/>
      <c r="H18" s="169" t="s">
        <v>1931</v>
      </c>
      <c r="I18" s="170"/>
      <c r="J18" s="73">
        <v>240</v>
      </c>
      <c r="K18" s="194"/>
    </row>
    <row r="19" spans="1:11" ht="28.5" customHeight="1">
      <c r="A19" s="129" t="s">
        <v>49</v>
      </c>
      <c r="B19" s="129">
        <v>2511</v>
      </c>
      <c r="C19" s="137" t="s">
        <v>68</v>
      </c>
      <c r="D19" s="177" t="s">
        <v>1511</v>
      </c>
      <c r="E19" s="160" t="s">
        <v>1933</v>
      </c>
      <c r="F19" s="161"/>
      <c r="G19" s="177" t="s">
        <v>1947</v>
      </c>
      <c r="H19" s="178"/>
      <c r="I19" s="179"/>
      <c r="J19" s="130">
        <v>271</v>
      </c>
      <c r="K19" s="194"/>
    </row>
    <row r="20" spans="1:11" ht="68.25" customHeight="1">
      <c r="A20" s="133" t="s">
        <v>49</v>
      </c>
      <c r="B20" s="133">
        <v>2514</v>
      </c>
      <c r="C20" s="139" t="s">
        <v>69</v>
      </c>
      <c r="D20" s="177"/>
      <c r="E20" s="162"/>
      <c r="F20" s="162"/>
      <c r="G20" s="177"/>
      <c r="H20" s="169" t="s">
        <v>1931</v>
      </c>
      <c r="I20" s="170"/>
      <c r="J20" s="73">
        <v>244</v>
      </c>
      <c r="K20" s="194"/>
    </row>
    <row r="21" spans="1:11" ht="28.5" customHeight="1">
      <c r="A21" s="131" t="s">
        <v>49</v>
      </c>
      <c r="B21" s="131">
        <v>2621</v>
      </c>
      <c r="C21" s="138" t="s">
        <v>70</v>
      </c>
      <c r="D21" s="177" t="s">
        <v>1512</v>
      </c>
      <c r="E21" s="160" t="s">
        <v>1934</v>
      </c>
      <c r="F21" s="163" t="s">
        <v>1945</v>
      </c>
      <c r="G21" s="177" t="s">
        <v>1946</v>
      </c>
      <c r="H21" s="180"/>
      <c r="I21" s="181"/>
      <c r="J21" s="132">
        <v>286</v>
      </c>
      <c r="K21" s="194"/>
    </row>
    <row r="22" spans="1:11" ht="68.25" customHeight="1">
      <c r="A22" s="133" t="s">
        <v>49</v>
      </c>
      <c r="B22" s="133">
        <v>2624</v>
      </c>
      <c r="C22" s="139" t="s">
        <v>71</v>
      </c>
      <c r="D22" s="177"/>
      <c r="E22" s="162"/>
      <c r="F22" s="164"/>
      <c r="G22" s="177"/>
      <c r="H22" s="165" t="s">
        <v>1931</v>
      </c>
      <c r="I22" s="165"/>
      <c r="J22" s="73">
        <v>257</v>
      </c>
      <c r="K22" s="194"/>
    </row>
    <row r="23" spans="1:11" ht="41.25" customHeight="1">
      <c r="A23" s="128" t="s">
        <v>49</v>
      </c>
      <c r="B23" s="133">
        <v>8000</v>
      </c>
      <c r="C23" s="139" t="s">
        <v>72</v>
      </c>
      <c r="D23" s="153" t="s">
        <v>8</v>
      </c>
      <c r="E23" s="153"/>
      <c r="F23" s="153"/>
      <c r="G23" s="153"/>
      <c r="H23" s="153" t="s">
        <v>20</v>
      </c>
      <c r="I23" s="153"/>
      <c r="J23" s="153"/>
      <c r="K23" s="133" t="s">
        <v>17</v>
      </c>
    </row>
    <row r="24" spans="1:11" ht="41.25" customHeight="1">
      <c r="A24" s="128" t="s">
        <v>49</v>
      </c>
      <c r="B24" s="133">
        <v>8001</v>
      </c>
      <c r="C24" s="139" t="s">
        <v>73</v>
      </c>
      <c r="D24" s="153"/>
      <c r="E24" s="153"/>
      <c r="F24" s="153"/>
      <c r="G24" s="153"/>
      <c r="H24" s="153"/>
      <c r="I24" s="153"/>
      <c r="J24" s="153"/>
      <c r="K24" s="133" t="s">
        <v>18</v>
      </c>
    </row>
    <row r="25" spans="1:11" ht="41.25" customHeight="1">
      <c r="A25" s="133" t="s">
        <v>49</v>
      </c>
      <c r="B25" s="133">
        <v>8002</v>
      </c>
      <c r="C25" s="139" t="s">
        <v>74</v>
      </c>
      <c r="D25" s="153"/>
      <c r="E25" s="153"/>
      <c r="F25" s="153"/>
      <c r="G25" s="153"/>
      <c r="H25" s="153"/>
      <c r="I25" s="153"/>
      <c r="J25" s="153"/>
      <c r="K25" s="133" t="s">
        <v>19</v>
      </c>
    </row>
    <row r="26" spans="1:11" ht="41.25" customHeight="1">
      <c r="A26" s="128" t="s">
        <v>49</v>
      </c>
      <c r="B26" s="133">
        <v>8100</v>
      </c>
      <c r="C26" s="136" t="s">
        <v>75</v>
      </c>
      <c r="D26" s="176" t="s">
        <v>7</v>
      </c>
      <c r="E26" s="176"/>
      <c r="F26" s="176"/>
      <c r="G26" s="176"/>
      <c r="H26" s="153" t="s">
        <v>21</v>
      </c>
      <c r="I26" s="153"/>
      <c r="J26" s="153"/>
      <c r="K26" s="133" t="s">
        <v>17</v>
      </c>
    </row>
    <row r="27" spans="1:11" ht="41.25" customHeight="1">
      <c r="A27" s="128" t="s">
        <v>49</v>
      </c>
      <c r="B27" s="133">
        <v>8101</v>
      </c>
      <c r="C27" s="136" t="s">
        <v>76</v>
      </c>
      <c r="D27" s="176"/>
      <c r="E27" s="176"/>
      <c r="F27" s="176"/>
      <c r="G27" s="176"/>
      <c r="H27" s="153"/>
      <c r="I27" s="153"/>
      <c r="J27" s="153"/>
      <c r="K27" s="133" t="s">
        <v>18</v>
      </c>
    </row>
    <row r="28" spans="1:11" ht="41.25" customHeight="1">
      <c r="A28" s="133" t="s">
        <v>49</v>
      </c>
      <c r="B28" s="133">
        <v>8102</v>
      </c>
      <c r="C28" s="139" t="s">
        <v>77</v>
      </c>
      <c r="D28" s="176"/>
      <c r="E28" s="176"/>
      <c r="F28" s="176"/>
      <c r="G28" s="176"/>
      <c r="H28" s="153"/>
      <c r="I28" s="153"/>
      <c r="J28" s="153"/>
      <c r="K28" s="133" t="s">
        <v>19</v>
      </c>
    </row>
    <row r="29" spans="1:11" ht="41.25" customHeight="1">
      <c r="A29" s="128" t="s">
        <v>49</v>
      </c>
      <c r="B29" s="133">
        <v>8110</v>
      </c>
      <c r="C29" s="136" t="s">
        <v>78</v>
      </c>
      <c r="D29" s="176" t="s">
        <v>1513</v>
      </c>
      <c r="E29" s="176"/>
      <c r="F29" s="176"/>
      <c r="G29" s="176"/>
      <c r="H29" s="153" t="s">
        <v>22</v>
      </c>
      <c r="I29" s="153"/>
      <c r="J29" s="153"/>
      <c r="K29" s="133" t="s">
        <v>17</v>
      </c>
    </row>
    <row r="30" spans="1:11" ht="41.25" customHeight="1">
      <c r="A30" s="128" t="s">
        <v>49</v>
      </c>
      <c r="B30" s="133">
        <v>8111</v>
      </c>
      <c r="C30" s="136" t="s">
        <v>79</v>
      </c>
      <c r="D30" s="176"/>
      <c r="E30" s="176"/>
      <c r="F30" s="176"/>
      <c r="G30" s="176"/>
      <c r="H30" s="153"/>
      <c r="I30" s="153"/>
      <c r="J30" s="153"/>
      <c r="K30" s="133" t="s">
        <v>18</v>
      </c>
    </row>
    <row r="31" spans="1:11" ht="41.25" customHeight="1">
      <c r="A31" s="133" t="s">
        <v>49</v>
      </c>
      <c r="B31" s="133">
        <v>8112</v>
      </c>
      <c r="C31" s="139" t="s">
        <v>80</v>
      </c>
      <c r="D31" s="176"/>
      <c r="E31" s="176"/>
      <c r="F31" s="176"/>
      <c r="G31" s="176"/>
      <c r="H31" s="153"/>
      <c r="I31" s="153"/>
      <c r="J31" s="153"/>
      <c r="K31" s="133" t="s">
        <v>19</v>
      </c>
    </row>
    <row r="32" spans="1:11" ht="41.25" customHeight="1">
      <c r="A32" s="133" t="s">
        <v>49</v>
      </c>
      <c r="B32" s="133">
        <v>4001</v>
      </c>
      <c r="C32" s="139" t="s">
        <v>81</v>
      </c>
      <c r="D32" s="150" t="s">
        <v>9</v>
      </c>
      <c r="E32" s="151"/>
      <c r="F32" s="151"/>
      <c r="G32" s="153" t="s">
        <v>23</v>
      </c>
      <c r="H32" s="153"/>
      <c r="I32" s="153"/>
      <c r="J32" s="134">
        <v>200</v>
      </c>
      <c r="K32" s="193" t="s">
        <v>17</v>
      </c>
    </row>
    <row r="33" spans="1:11" ht="41.25" customHeight="1">
      <c r="A33" s="133" t="s">
        <v>49</v>
      </c>
      <c r="B33" s="133">
        <v>4003</v>
      </c>
      <c r="C33" s="139" t="s">
        <v>899</v>
      </c>
      <c r="D33" s="154" t="s">
        <v>10</v>
      </c>
      <c r="E33" s="155"/>
      <c r="F33" s="155"/>
      <c r="G33" s="153" t="s">
        <v>883</v>
      </c>
      <c r="H33" s="153"/>
      <c r="I33" s="144" t="s">
        <v>884</v>
      </c>
      <c r="J33" s="134">
        <v>100</v>
      </c>
      <c r="K33" s="194"/>
    </row>
    <row r="34" spans="1:11" ht="41.25" customHeight="1">
      <c r="A34" s="133" t="s">
        <v>49</v>
      </c>
      <c r="B34" s="133">
        <v>4002</v>
      </c>
      <c r="C34" s="139" t="s">
        <v>900</v>
      </c>
      <c r="D34" s="156"/>
      <c r="E34" s="157"/>
      <c r="F34" s="157"/>
      <c r="G34" s="153" t="s">
        <v>885</v>
      </c>
      <c r="H34" s="153"/>
      <c r="I34" s="144" t="s">
        <v>886</v>
      </c>
      <c r="J34" s="134">
        <v>200</v>
      </c>
      <c r="K34" s="194"/>
    </row>
    <row r="35" spans="1:12" ht="41.25" customHeight="1">
      <c r="A35" s="133" t="s">
        <v>147</v>
      </c>
      <c r="B35" s="133">
        <v>6269</v>
      </c>
      <c r="C35" s="139" t="s">
        <v>142</v>
      </c>
      <c r="D35" s="154" t="s">
        <v>11</v>
      </c>
      <c r="E35" s="155"/>
      <c r="F35" s="155"/>
      <c r="G35" s="150" t="s">
        <v>143</v>
      </c>
      <c r="H35" s="151"/>
      <c r="I35" s="151"/>
      <c r="J35" s="152"/>
      <c r="K35" s="194"/>
      <c r="L35"/>
    </row>
    <row r="36" spans="1:12" ht="41.25" customHeight="1">
      <c r="A36" s="133" t="s">
        <v>148</v>
      </c>
      <c r="B36" s="133">
        <v>6270</v>
      </c>
      <c r="C36" s="139" t="s">
        <v>149</v>
      </c>
      <c r="D36" s="158"/>
      <c r="E36" s="159"/>
      <c r="F36" s="159"/>
      <c r="G36" s="150" t="s">
        <v>144</v>
      </c>
      <c r="H36" s="151"/>
      <c r="I36" s="151"/>
      <c r="J36" s="152"/>
      <c r="K36" s="194"/>
      <c r="L36"/>
    </row>
    <row r="37" spans="1:12" ht="41.25" customHeight="1">
      <c r="A37" s="133" t="s">
        <v>148</v>
      </c>
      <c r="B37" s="133">
        <v>6271</v>
      </c>
      <c r="C37" s="139" t="s">
        <v>5</v>
      </c>
      <c r="D37" s="158"/>
      <c r="E37" s="159"/>
      <c r="F37" s="159"/>
      <c r="G37" s="150" t="s">
        <v>145</v>
      </c>
      <c r="H37" s="151"/>
      <c r="I37" s="151"/>
      <c r="J37" s="152"/>
      <c r="K37" s="194"/>
      <c r="L37"/>
    </row>
    <row r="38" spans="1:12" ht="41.25" customHeight="1">
      <c r="A38" s="133" t="s">
        <v>49</v>
      </c>
      <c r="B38" s="133">
        <v>6273</v>
      </c>
      <c r="C38" s="139" t="s">
        <v>6</v>
      </c>
      <c r="D38" s="158"/>
      <c r="E38" s="159"/>
      <c r="F38" s="159"/>
      <c r="G38" s="150" t="s">
        <v>1948</v>
      </c>
      <c r="H38" s="151"/>
      <c r="I38" s="151"/>
      <c r="J38" s="152"/>
      <c r="K38" s="194"/>
      <c r="L38"/>
    </row>
    <row r="39" spans="1:12" ht="41.25" customHeight="1">
      <c r="A39" s="133" t="s">
        <v>49</v>
      </c>
      <c r="B39" s="133">
        <v>6275</v>
      </c>
      <c r="C39" s="139" t="s">
        <v>150</v>
      </c>
      <c r="D39" s="156"/>
      <c r="E39" s="157"/>
      <c r="F39" s="157"/>
      <c r="G39" s="150" t="s">
        <v>146</v>
      </c>
      <c r="H39" s="151"/>
      <c r="I39" s="151"/>
      <c r="J39" s="152"/>
      <c r="K39" s="194"/>
      <c r="L39"/>
    </row>
    <row r="40" spans="1:12" ht="41.25" customHeight="1">
      <c r="A40" s="133" t="s">
        <v>147</v>
      </c>
      <c r="B40" s="133">
        <v>6278</v>
      </c>
      <c r="C40" s="139" t="s">
        <v>1949</v>
      </c>
      <c r="D40" s="154" t="s">
        <v>1952</v>
      </c>
      <c r="E40" s="155"/>
      <c r="F40" s="196"/>
      <c r="G40" s="150" t="s">
        <v>1950</v>
      </c>
      <c r="H40" s="151"/>
      <c r="I40" s="151"/>
      <c r="J40" s="152"/>
      <c r="K40" s="194"/>
      <c r="L40"/>
    </row>
    <row r="41" spans="1:12" ht="41.25" customHeight="1">
      <c r="A41" s="133" t="s">
        <v>49</v>
      </c>
      <c r="B41" s="133">
        <v>6279</v>
      </c>
      <c r="C41" s="139" t="s">
        <v>1951</v>
      </c>
      <c r="D41" s="156"/>
      <c r="E41" s="157"/>
      <c r="F41" s="197"/>
      <c r="G41" s="150" t="s">
        <v>1953</v>
      </c>
      <c r="H41" s="151"/>
      <c r="I41" s="151"/>
      <c r="J41" s="152"/>
      <c r="K41" s="195"/>
      <c r="L41"/>
    </row>
  </sheetData>
  <sheetProtection/>
  <mergeCells count="79">
    <mergeCell ref="G40:J40"/>
    <mergeCell ref="G41:J41"/>
    <mergeCell ref="K32:K41"/>
    <mergeCell ref="D40:F41"/>
    <mergeCell ref="H9:I9"/>
    <mergeCell ref="H11:I11"/>
    <mergeCell ref="H13:I13"/>
    <mergeCell ref="H15:I15"/>
    <mergeCell ref="G21:G22"/>
    <mergeCell ref="D9:D12"/>
    <mergeCell ref="G9:G10"/>
    <mergeCell ref="G13:G14"/>
    <mergeCell ref="G11:G12"/>
    <mergeCell ref="H10:I10"/>
    <mergeCell ref="K11:K12"/>
    <mergeCell ref="H19:I19"/>
    <mergeCell ref="K17:K22"/>
    <mergeCell ref="A2:K2"/>
    <mergeCell ref="G5:G6"/>
    <mergeCell ref="H5:I5"/>
    <mergeCell ref="K5:K6"/>
    <mergeCell ref="K9:K10"/>
    <mergeCell ref="A3:B3"/>
    <mergeCell ref="C3:C4"/>
    <mergeCell ref="D3:I4"/>
    <mergeCell ref="J3:J4"/>
    <mergeCell ref="K3:K4"/>
    <mergeCell ref="D5:D8"/>
    <mergeCell ref="G7:G8"/>
    <mergeCell ref="H7:I7"/>
    <mergeCell ref="K7:K8"/>
    <mergeCell ref="H6:I6"/>
    <mergeCell ref="H8:I8"/>
    <mergeCell ref="D13:D16"/>
    <mergeCell ref="D19:D20"/>
    <mergeCell ref="G19:G20"/>
    <mergeCell ref="H17:I17"/>
    <mergeCell ref="G17:G18"/>
    <mergeCell ref="H21:I21"/>
    <mergeCell ref="D17:D18"/>
    <mergeCell ref="F13:F16"/>
    <mergeCell ref="A1:K1"/>
    <mergeCell ref="D23:G25"/>
    <mergeCell ref="D26:G28"/>
    <mergeCell ref="D29:G31"/>
    <mergeCell ref="D21:D22"/>
    <mergeCell ref="K13:K14"/>
    <mergeCell ref="E5:E8"/>
    <mergeCell ref="E17:E18"/>
    <mergeCell ref="F5:F8"/>
    <mergeCell ref="F9:F12"/>
    <mergeCell ref="D32:F32"/>
    <mergeCell ref="G15:G16"/>
    <mergeCell ref="K15:K16"/>
    <mergeCell ref="H12:I12"/>
    <mergeCell ref="H14:I14"/>
    <mergeCell ref="H16:I16"/>
    <mergeCell ref="H18:I18"/>
    <mergeCell ref="H20:I20"/>
    <mergeCell ref="E9:E12"/>
    <mergeCell ref="E13:E16"/>
    <mergeCell ref="D33:F34"/>
    <mergeCell ref="D35:F39"/>
    <mergeCell ref="G32:I32"/>
    <mergeCell ref="F17:F20"/>
    <mergeCell ref="E21:E22"/>
    <mergeCell ref="F21:F22"/>
    <mergeCell ref="H22:I22"/>
    <mergeCell ref="E19:E20"/>
    <mergeCell ref="G36:J36"/>
    <mergeCell ref="G37:J37"/>
    <mergeCell ref="G38:J38"/>
    <mergeCell ref="G39:J39"/>
    <mergeCell ref="H23:J25"/>
    <mergeCell ref="H26:J28"/>
    <mergeCell ref="H29:J31"/>
    <mergeCell ref="G33:H33"/>
    <mergeCell ref="G34:H34"/>
    <mergeCell ref="G35:J35"/>
  </mergeCells>
  <printOptions/>
  <pageMargins left="0.51" right="0.43" top="0.42" bottom="0.47" header="0.3" footer="0.19"/>
  <pageSetup fitToHeight="0" fitToWidth="1" horizontalDpi="600" verticalDpi="600" orientation="portrait" paperSize="9" scale="46"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1:O369"/>
  <sheetViews>
    <sheetView zoomScale="75" zoomScaleNormal="75" zoomScaleSheetLayoutView="40" zoomScalePageLayoutView="0" workbookViewId="0" topLeftCell="A1">
      <selection activeCell="R148" sqref="R148"/>
    </sheetView>
  </sheetViews>
  <sheetFormatPr defaultColWidth="9.140625" defaultRowHeight="29.25" customHeight="1"/>
  <cols>
    <col min="1" max="1" width="8.421875" style="0" customWidth="1"/>
    <col min="2" max="2" width="7.8515625" style="0" customWidth="1"/>
    <col min="3" max="3" width="59.7109375" style="58" customWidth="1"/>
    <col min="4" max="4" width="21.140625" style="0" customWidth="1"/>
    <col min="5" max="5" width="12.7109375" style="0" customWidth="1"/>
    <col min="6" max="6" width="15.7109375" style="0" customWidth="1"/>
    <col min="7" max="7" width="17.8515625" style="0" customWidth="1"/>
    <col min="8" max="8" width="24.8515625" style="0" customWidth="1"/>
    <col min="9" max="9" width="23.8515625" style="0" customWidth="1"/>
    <col min="10" max="10" width="11.8515625" style="0" customWidth="1"/>
    <col min="11" max="11" width="12.00390625" style="0" customWidth="1"/>
    <col min="12" max="12" width="6.7109375" style="0" hidden="1" customWidth="1"/>
    <col min="13" max="14" width="0" style="0" hidden="1" customWidth="1"/>
  </cols>
  <sheetData>
    <row r="1" spans="1:11" ht="29.25" customHeight="1">
      <c r="A1" s="262" t="s">
        <v>220</v>
      </c>
      <c r="B1" s="262"/>
      <c r="C1" s="262"/>
      <c r="D1" s="262"/>
      <c r="E1" s="262"/>
      <c r="F1" s="262"/>
      <c r="G1" s="262"/>
      <c r="H1" s="262"/>
      <c r="I1" s="262"/>
      <c r="J1" s="262"/>
      <c r="K1" s="262"/>
    </row>
    <row r="2" spans="1:11" ht="29.25" customHeight="1">
      <c r="A2" s="263" t="s">
        <v>2</v>
      </c>
      <c r="B2" s="264"/>
      <c r="C2" s="265" t="s">
        <v>3</v>
      </c>
      <c r="D2" s="267" t="s">
        <v>4</v>
      </c>
      <c r="E2" s="268"/>
      <c r="F2" s="268"/>
      <c r="G2" s="268"/>
      <c r="H2" s="268"/>
      <c r="I2" s="269"/>
      <c r="J2" s="273" t="s">
        <v>12</v>
      </c>
      <c r="K2" s="265" t="s">
        <v>13</v>
      </c>
    </row>
    <row r="3" spans="1:11" ht="29.25" customHeight="1">
      <c r="A3" s="105" t="s">
        <v>0</v>
      </c>
      <c r="B3" s="105" t="s">
        <v>1</v>
      </c>
      <c r="C3" s="266"/>
      <c r="D3" s="270"/>
      <c r="E3" s="271"/>
      <c r="F3" s="271"/>
      <c r="G3" s="271"/>
      <c r="H3" s="271"/>
      <c r="I3" s="272"/>
      <c r="J3" s="274"/>
      <c r="K3" s="266"/>
    </row>
    <row r="4" spans="1:11" ht="29.25" customHeight="1">
      <c r="A4" s="70" t="s">
        <v>216</v>
      </c>
      <c r="B4" s="70">
        <v>1101</v>
      </c>
      <c r="C4" s="71" t="s">
        <v>1575</v>
      </c>
      <c r="D4" s="202" t="s">
        <v>1506</v>
      </c>
      <c r="E4" s="202"/>
      <c r="F4" s="202" t="s">
        <v>1514</v>
      </c>
      <c r="G4" s="218" t="s">
        <v>200</v>
      </c>
      <c r="H4" s="219"/>
      <c r="I4" s="112" t="s">
        <v>907</v>
      </c>
      <c r="J4" s="73">
        <v>240</v>
      </c>
      <c r="K4" s="70" t="s">
        <v>16</v>
      </c>
    </row>
    <row r="5" spans="1:11" ht="29.25" customHeight="1">
      <c r="A5" s="70" t="s">
        <v>216</v>
      </c>
      <c r="B5" s="70">
        <v>1102</v>
      </c>
      <c r="C5" s="71" t="s">
        <v>1576</v>
      </c>
      <c r="D5" s="202"/>
      <c r="E5" s="202"/>
      <c r="F5" s="202"/>
      <c r="G5" s="220" t="s">
        <v>201</v>
      </c>
      <c r="H5" s="221"/>
      <c r="I5" s="112" t="s">
        <v>908</v>
      </c>
      <c r="J5" s="73">
        <v>1055</v>
      </c>
      <c r="K5" s="70" t="s">
        <v>203</v>
      </c>
    </row>
    <row r="6" spans="1:11" ht="29.25" customHeight="1">
      <c r="A6" s="70" t="s">
        <v>216</v>
      </c>
      <c r="B6" s="70">
        <v>1103</v>
      </c>
      <c r="C6" s="71" t="s">
        <v>1577</v>
      </c>
      <c r="D6" s="202"/>
      <c r="E6" s="202"/>
      <c r="F6" s="202"/>
      <c r="G6" s="218" t="s">
        <v>202</v>
      </c>
      <c r="H6" s="219"/>
      <c r="I6" s="112" t="s">
        <v>909</v>
      </c>
      <c r="J6" s="73">
        <v>35</v>
      </c>
      <c r="K6" s="70" t="s">
        <v>15</v>
      </c>
    </row>
    <row r="7" spans="1:11" ht="29.25" customHeight="1">
      <c r="A7" s="70" t="s">
        <v>216</v>
      </c>
      <c r="B7" s="70">
        <v>1104</v>
      </c>
      <c r="C7" s="71" t="s">
        <v>1578</v>
      </c>
      <c r="D7" s="202" t="s">
        <v>1528</v>
      </c>
      <c r="E7" s="202"/>
      <c r="F7" s="202" t="s">
        <v>1514</v>
      </c>
      <c r="G7" s="218" t="s">
        <v>204</v>
      </c>
      <c r="H7" s="219"/>
      <c r="I7" s="112" t="s">
        <v>910</v>
      </c>
      <c r="J7" s="73">
        <v>244</v>
      </c>
      <c r="K7" s="70" t="s">
        <v>16</v>
      </c>
    </row>
    <row r="8" spans="1:11" ht="29.25" customHeight="1">
      <c r="A8" s="70" t="s">
        <v>216</v>
      </c>
      <c r="B8" s="70">
        <v>1105</v>
      </c>
      <c r="C8" s="71" t="s">
        <v>1579</v>
      </c>
      <c r="D8" s="202"/>
      <c r="E8" s="202"/>
      <c r="F8" s="202"/>
      <c r="G8" s="220" t="s">
        <v>205</v>
      </c>
      <c r="H8" s="221"/>
      <c r="I8" s="112" t="s">
        <v>911</v>
      </c>
      <c r="J8" s="73">
        <v>2108</v>
      </c>
      <c r="K8" s="70" t="s">
        <v>203</v>
      </c>
    </row>
    <row r="9" spans="1:11" ht="29.25" customHeight="1">
      <c r="A9" s="70" t="s">
        <v>216</v>
      </c>
      <c r="B9" s="70">
        <v>1106</v>
      </c>
      <c r="C9" s="71" t="s">
        <v>1580</v>
      </c>
      <c r="D9" s="202"/>
      <c r="E9" s="202"/>
      <c r="F9" s="202"/>
      <c r="G9" s="218" t="s">
        <v>202</v>
      </c>
      <c r="H9" s="219"/>
      <c r="I9" s="112" t="s">
        <v>912</v>
      </c>
      <c r="J9" s="73">
        <v>70</v>
      </c>
      <c r="K9" s="70" t="s">
        <v>15</v>
      </c>
    </row>
    <row r="10" spans="1:11" ht="29.25" customHeight="1">
      <c r="A10" s="70" t="s">
        <v>216</v>
      </c>
      <c r="B10" s="70">
        <v>1107</v>
      </c>
      <c r="C10" s="71" t="s">
        <v>1581</v>
      </c>
      <c r="D10" s="202" t="s">
        <v>1530</v>
      </c>
      <c r="E10" s="202"/>
      <c r="F10" s="202" t="s">
        <v>1529</v>
      </c>
      <c r="G10" s="218" t="s">
        <v>204</v>
      </c>
      <c r="H10" s="219"/>
      <c r="I10" s="112" t="s">
        <v>691</v>
      </c>
      <c r="J10" s="73">
        <v>257</v>
      </c>
      <c r="K10" s="70" t="s">
        <v>16</v>
      </c>
    </row>
    <row r="11" spans="1:11" ht="29.25" customHeight="1">
      <c r="A11" s="70" t="s">
        <v>216</v>
      </c>
      <c r="B11" s="70">
        <v>1108</v>
      </c>
      <c r="C11" s="71" t="s">
        <v>1582</v>
      </c>
      <c r="D11" s="202"/>
      <c r="E11" s="202"/>
      <c r="F11" s="202"/>
      <c r="G11" s="220" t="s">
        <v>205</v>
      </c>
      <c r="H11" s="221"/>
      <c r="I11" s="112" t="s">
        <v>913</v>
      </c>
      <c r="J11" s="73">
        <v>3344</v>
      </c>
      <c r="K11" s="70" t="s">
        <v>203</v>
      </c>
    </row>
    <row r="12" spans="1:11" ht="29.25" customHeight="1">
      <c r="A12" s="70" t="s">
        <v>216</v>
      </c>
      <c r="B12" s="70">
        <v>1109</v>
      </c>
      <c r="C12" s="71" t="s">
        <v>1583</v>
      </c>
      <c r="D12" s="202"/>
      <c r="E12" s="202"/>
      <c r="F12" s="202"/>
      <c r="G12" s="218" t="s">
        <v>202</v>
      </c>
      <c r="H12" s="219"/>
      <c r="I12" s="112" t="s">
        <v>125</v>
      </c>
      <c r="J12" s="73">
        <v>111</v>
      </c>
      <c r="K12" s="70" t="s">
        <v>15</v>
      </c>
    </row>
    <row r="13" spans="1:13" ht="29.25" customHeight="1">
      <c r="A13" s="74" t="s">
        <v>171</v>
      </c>
      <c r="B13" s="74">
        <v>1110</v>
      </c>
      <c r="C13" s="75" t="s">
        <v>1584</v>
      </c>
      <c r="D13" s="203" t="s">
        <v>1639</v>
      </c>
      <c r="E13" s="204"/>
      <c r="F13" s="205"/>
      <c r="G13" s="212" t="s">
        <v>1585</v>
      </c>
      <c r="H13" s="213"/>
      <c r="I13" s="214"/>
      <c r="J13" s="76">
        <f>SUM(L13)</f>
        <v>32.88</v>
      </c>
      <c r="K13" s="74" t="s">
        <v>16</v>
      </c>
      <c r="L13">
        <f aca="true" t="shared" si="0" ref="L13:L21">J4*0.137</f>
        <v>32.88</v>
      </c>
      <c r="M13" t="s">
        <v>992</v>
      </c>
    </row>
    <row r="14" spans="1:13" ht="29.25" customHeight="1">
      <c r="A14" s="74" t="s">
        <v>171</v>
      </c>
      <c r="B14" s="74">
        <v>1111</v>
      </c>
      <c r="C14" s="75" t="s">
        <v>1586</v>
      </c>
      <c r="D14" s="206"/>
      <c r="E14" s="207"/>
      <c r="F14" s="208"/>
      <c r="G14" s="212" t="s">
        <v>1587</v>
      </c>
      <c r="H14" s="213"/>
      <c r="I14" s="214"/>
      <c r="J14" s="76">
        <f>SUM(L14)</f>
        <v>144.53500000000003</v>
      </c>
      <c r="K14" s="74" t="s">
        <v>203</v>
      </c>
      <c r="L14">
        <f t="shared" si="0"/>
        <v>144.53500000000003</v>
      </c>
      <c r="M14" t="s">
        <v>993</v>
      </c>
    </row>
    <row r="15" spans="1:13" ht="29.25" customHeight="1">
      <c r="A15" s="74" t="s">
        <v>171</v>
      </c>
      <c r="B15" s="74">
        <v>1112</v>
      </c>
      <c r="C15" s="75" t="s">
        <v>1588</v>
      </c>
      <c r="D15" s="206"/>
      <c r="E15" s="207"/>
      <c r="F15" s="208"/>
      <c r="G15" s="212" t="s">
        <v>1589</v>
      </c>
      <c r="H15" s="213"/>
      <c r="I15" s="214"/>
      <c r="J15" s="76">
        <f>SUM(L15)</f>
        <v>4.795</v>
      </c>
      <c r="K15" s="74" t="s">
        <v>15</v>
      </c>
      <c r="L15">
        <f t="shared" si="0"/>
        <v>4.795</v>
      </c>
      <c r="M15" t="s">
        <v>994</v>
      </c>
    </row>
    <row r="16" spans="1:13" ht="29.25" customHeight="1">
      <c r="A16" s="74" t="s">
        <v>171</v>
      </c>
      <c r="B16" s="74">
        <v>1113</v>
      </c>
      <c r="C16" s="75" t="s">
        <v>1590</v>
      </c>
      <c r="D16" s="206"/>
      <c r="E16" s="207"/>
      <c r="F16" s="208"/>
      <c r="G16" s="212" t="s">
        <v>1591</v>
      </c>
      <c r="H16" s="213"/>
      <c r="I16" s="214"/>
      <c r="J16" s="76">
        <f>SUM(L16)</f>
        <v>33.428000000000004</v>
      </c>
      <c r="K16" s="74" t="s">
        <v>16</v>
      </c>
      <c r="L16">
        <f t="shared" si="0"/>
        <v>33.428000000000004</v>
      </c>
      <c r="M16" t="s">
        <v>995</v>
      </c>
    </row>
    <row r="17" spans="1:13" ht="29.25" customHeight="1">
      <c r="A17" s="74" t="s">
        <v>171</v>
      </c>
      <c r="B17" s="74">
        <v>1114</v>
      </c>
      <c r="C17" s="75" t="s">
        <v>1592</v>
      </c>
      <c r="D17" s="206"/>
      <c r="E17" s="207"/>
      <c r="F17" s="208"/>
      <c r="G17" s="212" t="s">
        <v>1593</v>
      </c>
      <c r="H17" s="213"/>
      <c r="I17" s="214"/>
      <c r="J17" s="76">
        <f>SUM(L17)</f>
        <v>288.79600000000005</v>
      </c>
      <c r="K17" s="74" t="s">
        <v>203</v>
      </c>
      <c r="L17">
        <f t="shared" si="0"/>
        <v>288.79600000000005</v>
      </c>
      <c r="M17" t="s">
        <v>996</v>
      </c>
    </row>
    <row r="18" spans="1:13" ht="29.25" customHeight="1">
      <c r="A18" s="74" t="s">
        <v>171</v>
      </c>
      <c r="B18" s="74">
        <v>1115</v>
      </c>
      <c r="C18" s="75" t="s">
        <v>1594</v>
      </c>
      <c r="D18" s="206"/>
      <c r="E18" s="207"/>
      <c r="F18" s="208"/>
      <c r="G18" s="212" t="s">
        <v>1595</v>
      </c>
      <c r="H18" s="213"/>
      <c r="I18" s="214"/>
      <c r="J18" s="76">
        <f>SUM(L18)</f>
        <v>9.59</v>
      </c>
      <c r="K18" s="74" t="s">
        <v>15</v>
      </c>
      <c r="L18">
        <f t="shared" si="0"/>
        <v>9.59</v>
      </c>
      <c r="M18" t="s">
        <v>997</v>
      </c>
    </row>
    <row r="19" spans="1:13" ht="29.25" customHeight="1">
      <c r="A19" s="74" t="s">
        <v>171</v>
      </c>
      <c r="B19" s="74">
        <v>1116</v>
      </c>
      <c r="C19" s="75" t="s">
        <v>1596</v>
      </c>
      <c r="D19" s="206"/>
      <c r="E19" s="207"/>
      <c r="F19" s="208"/>
      <c r="G19" s="212" t="s">
        <v>1597</v>
      </c>
      <c r="H19" s="213"/>
      <c r="I19" s="214"/>
      <c r="J19" s="76">
        <f>SUM(L19)</f>
        <v>35.209</v>
      </c>
      <c r="K19" s="74" t="s">
        <v>16</v>
      </c>
      <c r="L19">
        <f t="shared" si="0"/>
        <v>35.209</v>
      </c>
      <c r="M19" t="s">
        <v>998</v>
      </c>
    </row>
    <row r="20" spans="1:13" ht="29.25" customHeight="1">
      <c r="A20" s="74" t="s">
        <v>171</v>
      </c>
      <c r="B20" s="74">
        <v>1117</v>
      </c>
      <c r="C20" s="75" t="s">
        <v>1598</v>
      </c>
      <c r="D20" s="206"/>
      <c r="E20" s="207"/>
      <c r="F20" s="208"/>
      <c r="G20" s="212" t="s">
        <v>1599</v>
      </c>
      <c r="H20" s="213"/>
      <c r="I20" s="214"/>
      <c r="J20" s="76">
        <f>SUM(L20)</f>
        <v>458.12800000000004</v>
      </c>
      <c r="K20" s="74" t="s">
        <v>203</v>
      </c>
      <c r="L20">
        <f t="shared" si="0"/>
        <v>458.12800000000004</v>
      </c>
      <c r="M20" t="s">
        <v>999</v>
      </c>
    </row>
    <row r="21" spans="1:13" ht="29.25" customHeight="1">
      <c r="A21" s="74" t="s">
        <v>171</v>
      </c>
      <c r="B21" s="74">
        <v>1118</v>
      </c>
      <c r="C21" s="75" t="s">
        <v>1600</v>
      </c>
      <c r="D21" s="209"/>
      <c r="E21" s="210"/>
      <c r="F21" s="211"/>
      <c r="G21" s="212" t="s">
        <v>1601</v>
      </c>
      <c r="H21" s="213"/>
      <c r="I21" s="214"/>
      <c r="J21" s="76">
        <f>SUM(L21)</f>
        <v>15.207</v>
      </c>
      <c r="K21" s="74" t="s">
        <v>15</v>
      </c>
      <c r="L21">
        <f t="shared" si="0"/>
        <v>15.207</v>
      </c>
      <c r="M21" t="s">
        <v>1000</v>
      </c>
    </row>
    <row r="22" spans="1:14" s="35" customFormat="1" ht="29.25" customHeight="1">
      <c r="A22" s="77" t="s">
        <v>171</v>
      </c>
      <c r="B22" s="77">
        <v>1119</v>
      </c>
      <c r="C22" s="78" t="s">
        <v>1602</v>
      </c>
      <c r="D22" s="225" t="s">
        <v>1640</v>
      </c>
      <c r="E22" s="226"/>
      <c r="F22" s="227"/>
      <c r="G22" s="215" t="s">
        <v>1585</v>
      </c>
      <c r="H22" s="216"/>
      <c r="I22" s="217"/>
      <c r="J22" s="79">
        <f>SUM(L22)</f>
        <v>24</v>
      </c>
      <c r="K22" s="77" t="s">
        <v>16</v>
      </c>
      <c r="L22" s="35">
        <f aca="true" t="shared" si="1" ref="L22:L30">J4*0.1</f>
        <v>24</v>
      </c>
      <c r="M22" t="s">
        <v>1001</v>
      </c>
      <c r="N22"/>
    </row>
    <row r="23" spans="1:14" s="35" customFormat="1" ht="29.25" customHeight="1">
      <c r="A23" s="77" t="s">
        <v>171</v>
      </c>
      <c r="B23" s="77">
        <v>1120</v>
      </c>
      <c r="C23" s="78" t="s">
        <v>1603</v>
      </c>
      <c r="D23" s="228"/>
      <c r="E23" s="229"/>
      <c r="F23" s="230"/>
      <c r="G23" s="215" t="s">
        <v>1587</v>
      </c>
      <c r="H23" s="216"/>
      <c r="I23" s="217"/>
      <c r="J23" s="79">
        <f>SUM(L23)</f>
        <v>105.5</v>
      </c>
      <c r="K23" s="77" t="s">
        <v>203</v>
      </c>
      <c r="L23" s="35">
        <f t="shared" si="1"/>
        <v>105.5</v>
      </c>
      <c r="M23" t="s">
        <v>1002</v>
      </c>
      <c r="N23"/>
    </row>
    <row r="24" spans="1:14" s="35" customFormat="1" ht="29.25" customHeight="1">
      <c r="A24" s="77" t="s">
        <v>171</v>
      </c>
      <c r="B24" s="77">
        <v>1121</v>
      </c>
      <c r="C24" s="78" t="s">
        <v>1604</v>
      </c>
      <c r="D24" s="228"/>
      <c r="E24" s="229"/>
      <c r="F24" s="230"/>
      <c r="G24" s="215" t="s">
        <v>1589</v>
      </c>
      <c r="H24" s="216"/>
      <c r="I24" s="217"/>
      <c r="J24" s="79">
        <f>SUM(L24)</f>
        <v>3.5</v>
      </c>
      <c r="K24" s="77" t="s">
        <v>15</v>
      </c>
      <c r="L24" s="35">
        <f t="shared" si="1"/>
        <v>3.5</v>
      </c>
      <c r="M24" t="s">
        <v>1003</v>
      </c>
      <c r="N24"/>
    </row>
    <row r="25" spans="1:14" s="35" customFormat="1" ht="29.25" customHeight="1">
      <c r="A25" s="77" t="s">
        <v>171</v>
      </c>
      <c r="B25" s="77">
        <v>1122</v>
      </c>
      <c r="C25" s="78" t="s">
        <v>1605</v>
      </c>
      <c r="D25" s="228"/>
      <c r="E25" s="229"/>
      <c r="F25" s="230"/>
      <c r="G25" s="215" t="s">
        <v>1591</v>
      </c>
      <c r="H25" s="216"/>
      <c r="I25" s="217"/>
      <c r="J25" s="79">
        <f>SUM(L25)</f>
        <v>24.400000000000002</v>
      </c>
      <c r="K25" s="77" t="s">
        <v>16</v>
      </c>
      <c r="L25" s="35">
        <f t="shared" si="1"/>
        <v>24.400000000000002</v>
      </c>
      <c r="M25" t="s">
        <v>1004</v>
      </c>
      <c r="N25"/>
    </row>
    <row r="26" spans="1:14" s="35" customFormat="1" ht="29.25" customHeight="1">
      <c r="A26" s="77" t="s">
        <v>171</v>
      </c>
      <c r="B26" s="77">
        <v>1123</v>
      </c>
      <c r="C26" s="78" t="s">
        <v>1606</v>
      </c>
      <c r="D26" s="228"/>
      <c r="E26" s="229"/>
      <c r="F26" s="230"/>
      <c r="G26" s="215" t="s">
        <v>1593</v>
      </c>
      <c r="H26" s="216"/>
      <c r="I26" s="217"/>
      <c r="J26" s="79">
        <f>SUM(L26)</f>
        <v>210.8</v>
      </c>
      <c r="K26" s="77" t="s">
        <v>203</v>
      </c>
      <c r="L26" s="35">
        <f t="shared" si="1"/>
        <v>210.8</v>
      </c>
      <c r="M26" t="s">
        <v>1005</v>
      </c>
      <c r="N26"/>
    </row>
    <row r="27" spans="1:14" s="35" customFormat="1" ht="29.25" customHeight="1">
      <c r="A27" s="77" t="s">
        <v>171</v>
      </c>
      <c r="B27" s="77">
        <v>1124</v>
      </c>
      <c r="C27" s="78" t="s">
        <v>1607</v>
      </c>
      <c r="D27" s="228"/>
      <c r="E27" s="229"/>
      <c r="F27" s="230"/>
      <c r="G27" s="215" t="s">
        <v>1595</v>
      </c>
      <c r="H27" s="216"/>
      <c r="I27" s="217"/>
      <c r="J27" s="79">
        <f>SUM(L27)</f>
        <v>7</v>
      </c>
      <c r="K27" s="77" t="s">
        <v>15</v>
      </c>
      <c r="L27" s="35">
        <f t="shared" si="1"/>
        <v>7</v>
      </c>
      <c r="M27" t="s">
        <v>1006</v>
      </c>
      <c r="N27"/>
    </row>
    <row r="28" spans="1:14" s="35" customFormat="1" ht="29.25" customHeight="1">
      <c r="A28" s="77" t="s">
        <v>171</v>
      </c>
      <c r="B28" s="77">
        <v>1125</v>
      </c>
      <c r="C28" s="78" t="s">
        <v>1608</v>
      </c>
      <c r="D28" s="228"/>
      <c r="E28" s="229"/>
      <c r="F28" s="230"/>
      <c r="G28" s="215" t="s">
        <v>1597</v>
      </c>
      <c r="H28" s="216"/>
      <c r="I28" s="217"/>
      <c r="J28" s="79">
        <f>SUM(L28)</f>
        <v>25.700000000000003</v>
      </c>
      <c r="K28" s="77" t="s">
        <v>16</v>
      </c>
      <c r="L28" s="35">
        <f t="shared" si="1"/>
        <v>25.700000000000003</v>
      </c>
      <c r="M28" t="s">
        <v>1007</v>
      </c>
      <c r="N28"/>
    </row>
    <row r="29" spans="1:14" s="35" customFormat="1" ht="29.25" customHeight="1">
      <c r="A29" s="77" t="s">
        <v>171</v>
      </c>
      <c r="B29" s="77">
        <v>1126</v>
      </c>
      <c r="C29" s="78" t="s">
        <v>1609</v>
      </c>
      <c r="D29" s="228"/>
      <c r="E29" s="229"/>
      <c r="F29" s="230"/>
      <c r="G29" s="215" t="s">
        <v>1599</v>
      </c>
      <c r="H29" s="216"/>
      <c r="I29" s="217"/>
      <c r="J29" s="79">
        <f>SUM(L29)</f>
        <v>334.40000000000003</v>
      </c>
      <c r="K29" s="77" t="s">
        <v>203</v>
      </c>
      <c r="L29" s="35">
        <f t="shared" si="1"/>
        <v>334.40000000000003</v>
      </c>
      <c r="M29" t="s">
        <v>1008</v>
      </c>
      <c r="N29"/>
    </row>
    <row r="30" spans="1:14" s="35" customFormat="1" ht="29.25" customHeight="1">
      <c r="A30" s="77" t="s">
        <v>171</v>
      </c>
      <c r="B30" s="77">
        <v>1127</v>
      </c>
      <c r="C30" s="78" t="s">
        <v>1610</v>
      </c>
      <c r="D30" s="231"/>
      <c r="E30" s="232"/>
      <c r="F30" s="233"/>
      <c r="G30" s="215" t="s">
        <v>1601</v>
      </c>
      <c r="H30" s="216"/>
      <c r="I30" s="217"/>
      <c r="J30" s="79">
        <f>SUM(L30)</f>
        <v>11.100000000000001</v>
      </c>
      <c r="K30" s="77" t="s">
        <v>15</v>
      </c>
      <c r="L30" s="35">
        <f t="shared" si="1"/>
        <v>11.100000000000001</v>
      </c>
      <c r="M30" t="s">
        <v>1009</v>
      </c>
      <c r="N30"/>
    </row>
    <row r="31" spans="1:11" s="29" customFormat="1" ht="23.25" customHeight="1">
      <c r="A31" s="89"/>
      <c r="B31" s="89"/>
      <c r="C31" s="113"/>
      <c r="D31" s="114"/>
      <c r="E31" s="114"/>
      <c r="F31" s="114"/>
      <c r="G31" s="114"/>
      <c r="H31" s="49"/>
      <c r="I31" s="49"/>
      <c r="J31" s="93"/>
      <c r="K31" s="89"/>
    </row>
    <row r="32" spans="1:11" ht="29.25" customHeight="1">
      <c r="A32" s="234" t="s">
        <v>2</v>
      </c>
      <c r="B32" s="235"/>
      <c r="C32" s="236" t="s">
        <v>3</v>
      </c>
      <c r="D32" s="238" t="s">
        <v>4</v>
      </c>
      <c r="E32" s="239"/>
      <c r="F32" s="239"/>
      <c r="G32" s="239"/>
      <c r="H32" s="239"/>
      <c r="I32" s="240"/>
      <c r="J32" s="244" t="s">
        <v>12</v>
      </c>
      <c r="K32" s="236" t="s">
        <v>13</v>
      </c>
    </row>
    <row r="33" spans="1:11" ht="29.25" customHeight="1">
      <c r="A33" s="115" t="s">
        <v>0</v>
      </c>
      <c r="B33" s="115" t="s">
        <v>1</v>
      </c>
      <c r="C33" s="237"/>
      <c r="D33" s="241"/>
      <c r="E33" s="242"/>
      <c r="F33" s="242"/>
      <c r="G33" s="242"/>
      <c r="H33" s="242"/>
      <c r="I33" s="243"/>
      <c r="J33" s="245"/>
      <c r="K33" s="237"/>
    </row>
    <row r="34" spans="1:11" ht="29.25" customHeight="1">
      <c r="A34" s="70" t="s">
        <v>216</v>
      </c>
      <c r="B34" s="70">
        <v>1128</v>
      </c>
      <c r="C34" s="71" t="s">
        <v>1611</v>
      </c>
      <c r="D34" s="202" t="s">
        <v>1531</v>
      </c>
      <c r="E34" s="202"/>
      <c r="F34" s="202" t="s">
        <v>1514</v>
      </c>
      <c r="G34" s="218" t="s">
        <v>219</v>
      </c>
      <c r="H34" s="219"/>
      <c r="I34" s="112" t="s">
        <v>935</v>
      </c>
      <c r="J34" s="73">
        <v>264</v>
      </c>
      <c r="K34" s="70" t="s">
        <v>16</v>
      </c>
    </row>
    <row r="35" spans="1:11" ht="29.25" customHeight="1">
      <c r="A35" s="70" t="s">
        <v>216</v>
      </c>
      <c r="B35" s="70">
        <v>1129</v>
      </c>
      <c r="C35" s="71" t="s">
        <v>1612</v>
      </c>
      <c r="D35" s="202"/>
      <c r="E35" s="202"/>
      <c r="F35" s="202"/>
      <c r="G35" s="220" t="s">
        <v>201</v>
      </c>
      <c r="H35" s="221"/>
      <c r="I35" s="112" t="s">
        <v>927</v>
      </c>
      <c r="J35" s="73">
        <v>1160</v>
      </c>
      <c r="K35" s="70" t="s">
        <v>203</v>
      </c>
    </row>
    <row r="36" spans="1:11" ht="29.25" customHeight="1">
      <c r="A36" s="70" t="s">
        <v>216</v>
      </c>
      <c r="B36" s="70">
        <v>1130</v>
      </c>
      <c r="C36" s="71" t="s">
        <v>1613</v>
      </c>
      <c r="D36" s="202"/>
      <c r="E36" s="202"/>
      <c r="F36" s="202"/>
      <c r="G36" s="218" t="s">
        <v>202</v>
      </c>
      <c r="H36" s="219"/>
      <c r="I36" s="112" t="s">
        <v>928</v>
      </c>
      <c r="J36" s="73">
        <v>39</v>
      </c>
      <c r="K36" s="70" t="s">
        <v>15</v>
      </c>
    </row>
    <row r="37" spans="1:11" ht="29.25" customHeight="1">
      <c r="A37" s="70" t="s">
        <v>216</v>
      </c>
      <c r="B37" s="70">
        <v>1131</v>
      </c>
      <c r="C37" s="71" t="s">
        <v>1614</v>
      </c>
      <c r="D37" s="202" t="s">
        <v>1532</v>
      </c>
      <c r="E37" s="202"/>
      <c r="F37" s="202" t="s">
        <v>1514</v>
      </c>
      <c r="G37" s="218" t="s">
        <v>204</v>
      </c>
      <c r="H37" s="219"/>
      <c r="I37" s="112" t="s">
        <v>929</v>
      </c>
      <c r="J37" s="73">
        <v>268</v>
      </c>
      <c r="K37" s="70" t="s">
        <v>16</v>
      </c>
    </row>
    <row r="38" spans="1:11" ht="29.25" customHeight="1">
      <c r="A38" s="70" t="s">
        <v>216</v>
      </c>
      <c r="B38" s="70">
        <v>1132</v>
      </c>
      <c r="C38" s="71" t="s">
        <v>1615</v>
      </c>
      <c r="D38" s="202"/>
      <c r="E38" s="202"/>
      <c r="F38" s="202"/>
      <c r="G38" s="220" t="s">
        <v>205</v>
      </c>
      <c r="H38" s="221"/>
      <c r="I38" s="112" t="s">
        <v>930</v>
      </c>
      <c r="J38" s="73">
        <v>2319</v>
      </c>
      <c r="K38" s="70" t="s">
        <v>203</v>
      </c>
    </row>
    <row r="39" spans="1:11" ht="29.25" customHeight="1">
      <c r="A39" s="70" t="s">
        <v>216</v>
      </c>
      <c r="B39" s="70">
        <v>1133</v>
      </c>
      <c r="C39" s="71" t="s">
        <v>1616</v>
      </c>
      <c r="D39" s="202"/>
      <c r="E39" s="202"/>
      <c r="F39" s="202"/>
      <c r="G39" s="218" t="s">
        <v>202</v>
      </c>
      <c r="H39" s="219"/>
      <c r="I39" s="112" t="s">
        <v>931</v>
      </c>
      <c r="J39" s="73">
        <v>77</v>
      </c>
      <c r="K39" s="70" t="s">
        <v>15</v>
      </c>
    </row>
    <row r="40" spans="1:11" ht="29.25" customHeight="1">
      <c r="A40" s="70" t="s">
        <v>216</v>
      </c>
      <c r="B40" s="70">
        <v>1134</v>
      </c>
      <c r="C40" s="71" t="s">
        <v>1617</v>
      </c>
      <c r="D40" s="202" t="s">
        <v>1533</v>
      </c>
      <c r="E40" s="202"/>
      <c r="F40" s="202" t="s">
        <v>1529</v>
      </c>
      <c r="G40" s="218" t="s">
        <v>204</v>
      </c>
      <c r="H40" s="219"/>
      <c r="I40" s="112" t="s">
        <v>932</v>
      </c>
      <c r="J40" s="73">
        <v>283</v>
      </c>
      <c r="K40" s="70" t="s">
        <v>16</v>
      </c>
    </row>
    <row r="41" spans="1:11" ht="29.25" customHeight="1">
      <c r="A41" s="70" t="s">
        <v>216</v>
      </c>
      <c r="B41" s="70">
        <v>1135</v>
      </c>
      <c r="C41" s="71" t="s">
        <v>1618</v>
      </c>
      <c r="D41" s="202"/>
      <c r="E41" s="202"/>
      <c r="F41" s="202"/>
      <c r="G41" s="220" t="s">
        <v>205</v>
      </c>
      <c r="H41" s="221"/>
      <c r="I41" s="112" t="s">
        <v>933</v>
      </c>
      <c r="J41" s="73">
        <v>3678</v>
      </c>
      <c r="K41" s="70" t="s">
        <v>203</v>
      </c>
    </row>
    <row r="42" spans="1:11" ht="29.25" customHeight="1">
      <c r="A42" s="70" t="s">
        <v>216</v>
      </c>
      <c r="B42" s="70">
        <v>1136</v>
      </c>
      <c r="C42" s="71" t="s">
        <v>1619</v>
      </c>
      <c r="D42" s="202"/>
      <c r="E42" s="202"/>
      <c r="F42" s="202"/>
      <c r="G42" s="218" t="s">
        <v>202</v>
      </c>
      <c r="H42" s="219"/>
      <c r="I42" s="112" t="s">
        <v>934</v>
      </c>
      <c r="J42" s="73">
        <v>123</v>
      </c>
      <c r="K42" s="70" t="s">
        <v>15</v>
      </c>
    </row>
    <row r="43" spans="1:13" ht="29.25" customHeight="1">
      <c r="A43" s="74" t="s">
        <v>171</v>
      </c>
      <c r="B43" s="74">
        <v>1137</v>
      </c>
      <c r="C43" s="75" t="s">
        <v>1620</v>
      </c>
      <c r="D43" s="203" t="s">
        <v>1639</v>
      </c>
      <c r="E43" s="204"/>
      <c r="F43" s="205"/>
      <c r="G43" s="212" t="s">
        <v>692</v>
      </c>
      <c r="H43" s="213"/>
      <c r="I43" s="214"/>
      <c r="J43" s="76">
        <f>SUM(L43)</f>
        <v>36.168000000000006</v>
      </c>
      <c r="K43" s="74" t="s">
        <v>16</v>
      </c>
      <c r="L43">
        <f aca="true" t="shared" si="2" ref="L43:L51">J34*0.137</f>
        <v>36.168000000000006</v>
      </c>
      <c r="M43" t="s">
        <v>1010</v>
      </c>
    </row>
    <row r="44" spans="1:13" ht="29.25" customHeight="1">
      <c r="A44" s="74" t="s">
        <v>171</v>
      </c>
      <c r="B44" s="74">
        <v>1138</v>
      </c>
      <c r="C44" s="75" t="s">
        <v>1621</v>
      </c>
      <c r="D44" s="206"/>
      <c r="E44" s="207"/>
      <c r="F44" s="208"/>
      <c r="G44" s="212" t="s">
        <v>693</v>
      </c>
      <c r="H44" s="213"/>
      <c r="I44" s="214"/>
      <c r="J44" s="76">
        <f>SUM(L44)</f>
        <v>158.92000000000002</v>
      </c>
      <c r="K44" s="74" t="s">
        <v>203</v>
      </c>
      <c r="L44">
        <f t="shared" si="2"/>
        <v>158.92000000000002</v>
      </c>
      <c r="M44" t="s">
        <v>1011</v>
      </c>
    </row>
    <row r="45" spans="1:13" ht="29.25" customHeight="1">
      <c r="A45" s="74" t="s">
        <v>171</v>
      </c>
      <c r="B45" s="74">
        <v>1139</v>
      </c>
      <c r="C45" s="75" t="s">
        <v>1622</v>
      </c>
      <c r="D45" s="206"/>
      <c r="E45" s="207"/>
      <c r="F45" s="208"/>
      <c r="G45" s="212" t="s">
        <v>694</v>
      </c>
      <c r="H45" s="213"/>
      <c r="I45" s="214"/>
      <c r="J45" s="76">
        <f>SUM(L45)</f>
        <v>5.343</v>
      </c>
      <c r="K45" s="74" t="s">
        <v>15</v>
      </c>
      <c r="L45">
        <f t="shared" si="2"/>
        <v>5.343</v>
      </c>
      <c r="M45" t="s">
        <v>1012</v>
      </c>
    </row>
    <row r="46" spans="1:13" ht="29.25" customHeight="1">
      <c r="A46" s="74" t="s">
        <v>171</v>
      </c>
      <c r="B46" s="74">
        <v>1140</v>
      </c>
      <c r="C46" s="75" t="s">
        <v>1623</v>
      </c>
      <c r="D46" s="206"/>
      <c r="E46" s="207"/>
      <c r="F46" s="208"/>
      <c r="G46" s="212" t="s">
        <v>695</v>
      </c>
      <c r="H46" s="213"/>
      <c r="I46" s="214"/>
      <c r="J46" s="76">
        <f>SUM(L46)</f>
        <v>36.716</v>
      </c>
      <c r="K46" s="74" t="s">
        <v>16</v>
      </c>
      <c r="L46">
        <f t="shared" si="2"/>
        <v>36.716</v>
      </c>
      <c r="M46" t="s">
        <v>1013</v>
      </c>
    </row>
    <row r="47" spans="1:13" ht="29.25" customHeight="1">
      <c r="A47" s="74" t="s">
        <v>171</v>
      </c>
      <c r="B47" s="74">
        <v>1141</v>
      </c>
      <c r="C47" s="75" t="s">
        <v>1624</v>
      </c>
      <c r="D47" s="206"/>
      <c r="E47" s="207"/>
      <c r="F47" s="208"/>
      <c r="G47" s="212" t="s">
        <v>696</v>
      </c>
      <c r="H47" s="213"/>
      <c r="I47" s="214"/>
      <c r="J47" s="76">
        <f>SUM(L47)</f>
        <v>317.70300000000003</v>
      </c>
      <c r="K47" s="74" t="s">
        <v>203</v>
      </c>
      <c r="L47">
        <f t="shared" si="2"/>
        <v>317.70300000000003</v>
      </c>
      <c r="M47" t="s">
        <v>1014</v>
      </c>
    </row>
    <row r="48" spans="1:13" ht="29.25" customHeight="1">
      <c r="A48" s="74" t="s">
        <v>171</v>
      </c>
      <c r="B48" s="74">
        <v>1142</v>
      </c>
      <c r="C48" s="75" t="s">
        <v>1625</v>
      </c>
      <c r="D48" s="206"/>
      <c r="E48" s="207"/>
      <c r="F48" s="208"/>
      <c r="G48" s="212" t="s">
        <v>697</v>
      </c>
      <c r="H48" s="213"/>
      <c r="I48" s="214"/>
      <c r="J48" s="76">
        <f>SUM(L48)</f>
        <v>10.549000000000001</v>
      </c>
      <c r="K48" s="74" t="s">
        <v>15</v>
      </c>
      <c r="L48">
        <f t="shared" si="2"/>
        <v>10.549000000000001</v>
      </c>
      <c r="M48" t="s">
        <v>1015</v>
      </c>
    </row>
    <row r="49" spans="1:13" ht="29.25" customHeight="1">
      <c r="A49" s="74" t="s">
        <v>171</v>
      </c>
      <c r="B49" s="74">
        <v>1143</v>
      </c>
      <c r="C49" s="75" t="s">
        <v>1626</v>
      </c>
      <c r="D49" s="206"/>
      <c r="E49" s="207"/>
      <c r="F49" s="208"/>
      <c r="G49" s="212" t="s">
        <v>698</v>
      </c>
      <c r="H49" s="213"/>
      <c r="I49" s="214"/>
      <c r="J49" s="76">
        <f>SUM(L49)</f>
        <v>38.771</v>
      </c>
      <c r="K49" s="74" t="s">
        <v>16</v>
      </c>
      <c r="L49">
        <f t="shared" si="2"/>
        <v>38.771</v>
      </c>
      <c r="M49" t="s">
        <v>1016</v>
      </c>
    </row>
    <row r="50" spans="1:13" ht="29.25" customHeight="1">
      <c r="A50" s="74" t="s">
        <v>171</v>
      </c>
      <c r="B50" s="74">
        <v>1144</v>
      </c>
      <c r="C50" s="75" t="s">
        <v>1627</v>
      </c>
      <c r="D50" s="206"/>
      <c r="E50" s="207"/>
      <c r="F50" s="208"/>
      <c r="G50" s="212" t="s">
        <v>699</v>
      </c>
      <c r="H50" s="213"/>
      <c r="I50" s="214"/>
      <c r="J50" s="76">
        <f>SUM(L50)</f>
        <v>503.886</v>
      </c>
      <c r="K50" s="74" t="s">
        <v>203</v>
      </c>
      <c r="L50">
        <f t="shared" si="2"/>
        <v>503.886</v>
      </c>
      <c r="M50" t="s">
        <v>1017</v>
      </c>
    </row>
    <row r="51" spans="1:13" ht="29.25" customHeight="1">
      <c r="A51" s="74" t="s">
        <v>171</v>
      </c>
      <c r="B51" s="74">
        <v>1145</v>
      </c>
      <c r="C51" s="75" t="s">
        <v>1628</v>
      </c>
      <c r="D51" s="209"/>
      <c r="E51" s="210"/>
      <c r="F51" s="211"/>
      <c r="G51" s="212" t="s">
        <v>700</v>
      </c>
      <c r="H51" s="213"/>
      <c r="I51" s="214"/>
      <c r="J51" s="76">
        <f>SUM(L51)</f>
        <v>16.851000000000003</v>
      </c>
      <c r="K51" s="74" t="s">
        <v>15</v>
      </c>
      <c r="L51">
        <f t="shared" si="2"/>
        <v>16.851000000000003</v>
      </c>
      <c r="M51" t="s">
        <v>1018</v>
      </c>
    </row>
    <row r="52" spans="1:14" s="35" customFormat="1" ht="29.25" customHeight="1">
      <c r="A52" s="77" t="s">
        <v>171</v>
      </c>
      <c r="B52" s="77">
        <v>1146</v>
      </c>
      <c r="C52" s="78" t="s">
        <v>1629</v>
      </c>
      <c r="D52" s="225" t="s">
        <v>1640</v>
      </c>
      <c r="E52" s="226"/>
      <c r="F52" s="227"/>
      <c r="G52" s="215" t="s">
        <v>692</v>
      </c>
      <c r="H52" s="216"/>
      <c r="I52" s="217"/>
      <c r="J52" s="79">
        <f>SUM(L52)</f>
        <v>26.400000000000002</v>
      </c>
      <c r="K52" s="77" t="s">
        <v>16</v>
      </c>
      <c r="L52">
        <f aca="true" t="shared" si="3" ref="L52:L60">J34*0.1</f>
        <v>26.400000000000002</v>
      </c>
      <c r="M52" t="s">
        <v>1019</v>
      </c>
      <c r="N52"/>
    </row>
    <row r="53" spans="1:14" s="35" customFormat="1" ht="29.25" customHeight="1">
      <c r="A53" s="77" t="s">
        <v>171</v>
      </c>
      <c r="B53" s="77">
        <v>1147</v>
      </c>
      <c r="C53" s="78" t="s">
        <v>1630</v>
      </c>
      <c r="D53" s="228"/>
      <c r="E53" s="229"/>
      <c r="F53" s="230"/>
      <c r="G53" s="215" t="s">
        <v>693</v>
      </c>
      <c r="H53" s="216"/>
      <c r="I53" s="217"/>
      <c r="J53" s="79">
        <f>SUM(L53)</f>
        <v>116</v>
      </c>
      <c r="K53" s="77" t="s">
        <v>203</v>
      </c>
      <c r="L53">
        <f t="shared" si="3"/>
        <v>116</v>
      </c>
      <c r="M53" t="s">
        <v>1020</v>
      </c>
      <c r="N53"/>
    </row>
    <row r="54" spans="1:14" s="35" customFormat="1" ht="29.25" customHeight="1">
      <c r="A54" s="77" t="s">
        <v>171</v>
      </c>
      <c r="B54" s="77">
        <v>1148</v>
      </c>
      <c r="C54" s="78" t="s">
        <v>1631</v>
      </c>
      <c r="D54" s="228"/>
      <c r="E54" s="229"/>
      <c r="F54" s="230"/>
      <c r="G54" s="215" t="s">
        <v>694</v>
      </c>
      <c r="H54" s="216"/>
      <c r="I54" s="217"/>
      <c r="J54" s="79">
        <f>SUM(L54)</f>
        <v>3.9000000000000004</v>
      </c>
      <c r="K54" s="77" t="s">
        <v>15</v>
      </c>
      <c r="L54">
        <f t="shared" si="3"/>
        <v>3.9000000000000004</v>
      </c>
      <c r="M54" t="s">
        <v>1021</v>
      </c>
      <c r="N54"/>
    </row>
    <row r="55" spans="1:14" s="35" customFormat="1" ht="29.25" customHeight="1">
      <c r="A55" s="77" t="s">
        <v>171</v>
      </c>
      <c r="B55" s="77">
        <v>1149</v>
      </c>
      <c r="C55" s="78" t="s">
        <v>1632</v>
      </c>
      <c r="D55" s="228"/>
      <c r="E55" s="229"/>
      <c r="F55" s="230"/>
      <c r="G55" s="215" t="s">
        <v>695</v>
      </c>
      <c r="H55" s="216"/>
      <c r="I55" s="217"/>
      <c r="J55" s="79">
        <f>SUM(L55)</f>
        <v>26.8</v>
      </c>
      <c r="K55" s="77" t="s">
        <v>16</v>
      </c>
      <c r="L55">
        <f t="shared" si="3"/>
        <v>26.8</v>
      </c>
      <c r="M55" t="s">
        <v>1022</v>
      </c>
      <c r="N55"/>
    </row>
    <row r="56" spans="1:14" s="35" customFormat="1" ht="29.25" customHeight="1">
      <c r="A56" s="77" t="s">
        <v>171</v>
      </c>
      <c r="B56" s="77">
        <v>1150</v>
      </c>
      <c r="C56" s="78" t="s">
        <v>1633</v>
      </c>
      <c r="D56" s="228"/>
      <c r="E56" s="229"/>
      <c r="F56" s="230"/>
      <c r="G56" s="215" t="s">
        <v>696</v>
      </c>
      <c r="H56" s="216"/>
      <c r="I56" s="217"/>
      <c r="J56" s="79">
        <f>SUM(L56)</f>
        <v>231.9</v>
      </c>
      <c r="K56" s="77" t="s">
        <v>203</v>
      </c>
      <c r="L56">
        <f t="shared" si="3"/>
        <v>231.9</v>
      </c>
      <c r="M56" t="s">
        <v>1023</v>
      </c>
      <c r="N56"/>
    </row>
    <row r="57" spans="1:14" s="35" customFormat="1" ht="29.25" customHeight="1">
      <c r="A57" s="77" t="s">
        <v>171</v>
      </c>
      <c r="B57" s="77">
        <v>1151</v>
      </c>
      <c r="C57" s="78" t="s">
        <v>1634</v>
      </c>
      <c r="D57" s="228"/>
      <c r="E57" s="229"/>
      <c r="F57" s="230"/>
      <c r="G57" s="215" t="s">
        <v>697</v>
      </c>
      <c r="H57" s="216"/>
      <c r="I57" s="217"/>
      <c r="J57" s="79">
        <f>SUM(L57)</f>
        <v>7.7</v>
      </c>
      <c r="K57" s="77" t="s">
        <v>15</v>
      </c>
      <c r="L57">
        <f t="shared" si="3"/>
        <v>7.7</v>
      </c>
      <c r="M57" t="s">
        <v>1024</v>
      </c>
      <c r="N57"/>
    </row>
    <row r="58" spans="1:14" s="35" customFormat="1" ht="29.25" customHeight="1">
      <c r="A58" s="77" t="s">
        <v>171</v>
      </c>
      <c r="B58" s="77">
        <v>1152</v>
      </c>
      <c r="C58" s="78" t="s">
        <v>1635</v>
      </c>
      <c r="D58" s="228"/>
      <c r="E58" s="229"/>
      <c r="F58" s="230"/>
      <c r="G58" s="215" t="s">
        <v>698</v>
      </c>
      <c r="H58" s="216"/>
      <c r="I58" s="217"/>
      <c r="J58" s="79">
        <f>SUM(L58)</f>
        <v>28.3</v>
      </c>
      <c r="K58" s="77" t="s">
        <v>16</v>
      </c>
      <c r="L58">
        <f t="shared" si="3"/>
        <v>28.3</v>
      </c>
      <c r="M58" t="s">
        <v>1025</v>
      </c>
      <c r="N58"/>
    </row>
    <row r="59" spans="1:14" s="35" customFormat="1" ht="29.25" customHeight="1">
      <c r="A59" s="77" t="s">
        <v>171</v>
      </c>
      <c r="B59" s="77">
        <v>1153</v>
      </c>
      <c r="C59" s="78" t="s">
        <v>1636</v>
      </c>
      <c r="D59" s="228"/>
      <c r="E59" s="229"/>
      <c r="F59" s="230"/>
      <c r="G59" s="215" t="s">
        <v>699</v>
      </c>
      <c r="H59" s="216"/>
      <c r="I59" s="217"/>
      <c r="J59" s="79">
        <f>SUM(L59)</f>
        <v>367.8</v>
      </c>
      <c r="K59" s="77" t="s">
        <v>203</v>
      </c>
      <c r="L59">
        <f t="shared" si="3"/>
        <v>367.8</v>
      </c>
      <c r="M59" t="s">
        <v>1026</v>
      </c>
      <c r="N59"/>
    </row>
    <row r="60" spans="1:14" s="35" customFormat="1" ht="29.25" customHeight="1">
      <c r="A60" s="77" t="s">
        <v>171</v>
      </c>
      <c r="B60" s="77">
        <v>1154</v>
      </c>
      <c r="C60" s="78" t="s">
        <v>1637</v>
      </c>
      <c r="D60" s="231"/>
      <c r="E60" s="232"/>
      <c r="F60" s="233"/>
      <c r="G60" s="215" t="s">
        <v>700</v>
      </c>
      <c r="H60" s="216"/>
      <c r="I60" s="217"/>
      <c r="J60" s="79">
        <f>SUM(L60)</f>
        <v>12.3</v>
      </c>
      <c r="K60" s="77" t="s">
        <v>15</v>
      </c>
      <c r="L60">
        <f t="shared" si="3"/>
        <v>12.3</v>
      </c>
      <c r="M60" t="s">
        <v>1027</v>
      </c>
      <c r="N60"/>
    </row>
    <row r="61" spans="1:12" s="35" customFormat="1" ht="24" customHeight="1">
      <c r="A61" s="89"/>
      <c r="B61" s="89"/>
      <c r="C61" s="113"/>
      <c r="D61" s="114"/>
      <c r="E61" s="114"/>
      <c r="F61" s="114"/>
      <c r="G61" s="116"/>
      <c r="H61" s="117"/>
      <c r="I61" s="117"/>
      <c r="J61" s="118"/>
      <c r="K61" s="119"/>
      <c r="L61" s="34"/>
    </row>
    <row r="62" spans="1:11" ht="29.25" customHeight="1">
      <c r="A62" s="70" t="s">
        <v>171</v>
      </c>
      <c r="B62" s="70">
        <v>1155</v>
      </c>
      <c r="C62" s="71" t="s">
        <v>701</v>
      </c>
      <c r="D62" s="246" t="s">
        <v>702</v>
      </c>
      <c r="E62" s="247"/>
      <c r="F62" s="248"/>
      <c r="G62" s="249" t="s">
        <v>703</v>
      </c>
      <c r="H62" s="250"/>
      <c r="I62" s="251"/>
      <c r="J62" s="73">
        <v>200</v>
      </c>
      <c r="K62" s="70" t="s">
        <v>704</v>
      </c>
    </row>
    <row r="63" spans="1:13" ht="29.25" customHeight="1">
      <c r="A63" s="74" t="s">
        <v>171</v>
      </c>
      <c r="B63" s="74">
        <v>1156</v>
      </c>
      <c r="C63" s="75" t="s">
        <v>705</v>
      </c>
      <c r="D63" s="212" t="s">
        <v>706</v>
      </c>
      <c r="E63" s="213"/>
      <c r="F63" s="214"/>
      <c r="G63" s="212" t="s">
        <v>707</v>
      </c>
      <c r="H63" s="213"/>
      <c r="I63" s="214"/>
      <c r="J63" s="76">
        <f>SUM(L63)</f>
        <v>27.400000000000002</v>
      </c>
      <c r="K63" s="74" t="s">
        <v>704</v>
      </c>
      <c r="L63">
        <f>J62*0.137</f>
        <v>27.400000000000002</v>
      </c>
      <c r="M63" t="s">
        <v>1028</v>
      </c>
    </row>
    <row r="64" spans="1:13" s="35" customFormat="1" ht="29.25" customHeight="1">
      <c r="A64" s="77" t="s">
        <v>171</v>
      </c>
      <c r="B64" s="77">
        <v>1157</v>
      </c>
      <c r="C64" s="78" t="s">
        <v>708</v>
      </c>
      <c r="D64" s="215" t="s">
        <v>709</v>
      </c>
      <c r="E64" s="216"/>
      <c r="F64" s="217"/>
      <c r="G64" s="215" t="s">
        <v>707</v>
      </c>
      <c r="H64" s="216"/>
      <c r="I64" s="217"/>
      <c r="J64" s="79">
        <f>SUM(L64)</f>
        <v>20</v>
      </c>
      <c r="K64" s="77" t="s">
        <v>704</v>
      </c>
      <c r="L64">
        <f>J62*0.1</f>
        <v>20</v>
      </c>
      <c r="M64" s="35" t="s">
        <v>1029</v>
      </c>
    </row>
    <row r="65" spans="1:11" ht="29.25" customHeight="1">
      <c r="A65" s="106"/>
      <c r="B65" s="106"/>
      <c r="C65" s="107"/>
      <c r="D65" s="109"/>
      <c r="E65" s="109"/>
      <c r="F65" s="109"/>
      <c r="G65" s="110"/>
      <c r="H65" s="111"/>
      <c r="I65" s="111"/>
      <c r="J65" s="108"/>
      <c r="K65" s="106"/>
    </row>
    <row r="66" spans="1:11" ht="29.25" customHeight="1">
      <c r="A66" s="106"/>
      <c r="B66" s="106"/>
      <c r="C66" s="107"/>
      <c r="D66" s="109"/>
      <c r="E66" s="109"/>
      <c r="F66" s="109"/>
      <c r="G66" s="110"/>
      <c r="H66" s="111"/>
      <c r="I66" s="111"/>
      <c r="J66" s="108"/>
      <c r="K66" s="106"/>
    </row>
    <row r="67" spans="1:11" ht="29.25" customHeight="1">
      <c r="A67" s="252" t="s">
        <v>221</v>
      </c>
      <c r="B67" s="252"/>
      <c r="C67" s="252"/>
      <c r="D67" s="252"/>
      <c r="E67" s="252"/>
      <c r="F67" s="252"/>
      <c r="G67" s="252"/>
      <c r="H67" s="252"/>
      <c r="I67" s="252"/>
      <c r="J67" s="252"/>
      <c r="K67" s="252"/>
    </row>
    <row r="68" spans="1:11" ht="29.25" customHeight="1">
      <c r="A68" s="234" t="s">
        <v>2</v>
      </c>
      <c r="B68" s="235"/>
      <c r="C68" s="236" t="s">
        <v>3</v>
      </c>
      <c r="D68" s="238" t="s">
        <v>4</v>
      </c>
      <c r="E68" s="239"/>
      <c r="F68" s="239"/>
      <c r="G68" s="239"/>
      <c r="H68" s="239"/>
      <c r="I68" s="240"/>
      <c r="J68" s="244" t="s">
        <v>12</v>
      </c>
      <c r="K68" s="236" t="s">
        <v>13</v>
      </c>
    </row>
    <row r="69" spans="1:11" ht="29.25" customHeight="1">
      <c r="A69" s="115" t="s">
        <v>0</v>
      </c>
      <c r="B69" s="115" t="s">
        <v>1</v>
      </c>
      <c r="C69" s="237"/>
      <c r="D69" s="241"/>
      <c r="E69" s="242"/>
      <c r="F69" s="242"/>
      <c r="G69" s="242"/>
      <c r="H69" s="242"/>
      <c r="I69" s="243"/>
      <c r="J69" s="245"/>
      <c r="K69" s="237"/>
    </row>
    <row r="70" spans="1:11" ht="29.25" customHeight="1">
      <c r="A70" s="70" t="s">
        <v>216</v>
      </c>
      <c r="B70" s="70">
        <v>1201</v>
      </c>
      <c r="C70" s="71" t="s">
        <v>1641</v>
      </c>
      <c r="D70" s="202" t="s">
        <v>1506</v>
      </c>
      <c r="E70" s="202"/>
      <c r="F70" s="202" t="s">
        <v>1514</v>
      </c>
      <c r="G70" s="218" t="s">
        <v>200</v>
      </c>
      <c r="H70" s="219"/>
      <c r="I70" s="112" t="s">
        <v>907</v>
      </c>
      <c r="J70" s="73">
        <v>240</v>
      </c>
      <c r="K70" s="70" t="s">
        <v>16</v>
      </c>
    </row>
    <row r="71" spans="1:11" ht="29.25" customHeight="1">
      <c r="A71" s="70" t="s">
        <v>216</v>
      </c>
      <c r="B71" s="70">
        <v>1202</v>
      </c>
      <c r="C71" s="71" t="s">
        <v>1642</v>
      </c>
      <c r="D71" s="202"/>
      <c r="E71" s="202"/>
      <c r="F71" s="202"/>
      <c r="G71" s="220" t="s">
        <v>201</v>
      </c>
      <c r="H71" s="221"/>
      <c r="I71" s="112" t="s">
        <v>908</v>
      </c>
      <c r="J71" s="73">
        <v>1055</v>
      </c>
      <c r="K71" s="70" t="s">
        <v>203</v>
      </c>
    </row>
    <row r="72" spans="1:11" ht="29.25" customHeight="1">
      <c r="A72" s="70" t="s">
        <v>216</v>
      </c>
      <c r="B72" s="70">
        <v>1203</v>
      </c>
      <c r="C72" s="71" t="s">
        <v>1643</v>
      </c>
      <c r="D72" s="202"/>
      <c r="E72" s="202"/>
      <c r="F72" s="202"/>
      <c r="G72" s="218" t="s">
        <v>202</v>
      </c>
      <c r="H72" s="219"/>
      <c r="I72" s="112" t="s">
        <v>909</v>
      </c>
      <c r="J72" s="73">
        <v>35</v>
      </c>
      <c r="K72" s="70" t="s">
        <v>15</v>
      </c>
    </row>
    <row r="73" spans="1:11" ht="29.25" customHeight="1">
      <c r="A73" s="70" t="s">
        <v>216</v>
      </c>
      <c r="B73" s="70">
        <v>1204</v>
      </c>
      <c r="C73" s="71" t="s">
        <v>1644</v>
      </c>
      <c r="D73" s="202" t="s">
        <v>1528</v>
      </c>
      <c r="E73" s="202"/>
      <c r="F73" s="202" t="s">
        <v>1514</v>
      </c>
      <c r="G73" s="218" t="s">
        <v>204</v>
      </c>
      <c r="H73" s="219"/>
      <c r="I73" s="112" t="s">
        <v>910</v>
      </c>
      <c r="J73" s="73">
        <v>244</v>
      </c>
      <c r="K73" s="70" t="s">
        <v>16</v>
      </c>
    </row>
    <row r="74" spans="1:11" ht="29.25" customHeight="1">
      <c r="A74" s="70" t="s">
        <v>216</v>
      </c>
      <c r="B74" s="70">
        <v>1205</v>
      </c>
      <c r="C74" s="71" t="s">
        <v>1645</v>
      </c>
      <c r="D74" s="202"/>
      <c r="E74" s="202"/>
      <c r="F74" s="202"/>
      <c r="G74" s="220" t="s">
        <v>205</v>
      </c>
      <c r="H74" s="221"/>
      <c r="I74" s="112" t="s">
        <v>911</v>
      </c>
      <c r="J74" s="73">
        <v>2108</v>
      </c>
      <c r="K74" s="70" t="s">
        <v>203</v>
      </c>
    </row>
    <row r="75" spans="1:11" ht="29.25" customHeight="1">
      <c r="A75" s="70" t="s">
        <v>216</v>
      </c>
      <c r="B75" s="70">
        <v>1206</v>
      </c>
      <c r="C75" s="71" t="s">
        <v>1646</v>
      </c>
      <c r="D75" s="202"/>
      <c r="E75" s="202"/>
      <c r="F75" s="202"/>
      <c r="G75" s="218" t="s">
        <v>202</v>
      </c>
      <c r="H75" s="219"/>
      <c r="I75" s="112" t="s">
        <v>912</v>
      </c>
      <c r="J75" s="73">
        <v>70</v>
      </c>
      <c r="K75" s="70" t="s">
        <v>15</v>
      </c>
    </row>
    <row r="76" spans="1:11" ht="29.25" customHeight="1">
      <c r="A76" s="70" t="s">
        <v>216</v>
      </c>
      <c r="B76" s="70">
        <v>1207</v>
      </c>
      <c r="C76" s="71" t="s">
        <v>1647</v>
      </c>
      <c r="D76" s="202" t="s">
        <v>1530</v>
      </c>
      <c r="E76" s="202"/>
      <c r="F76" s="202" t="s">
        <v>1529</v>
      </c>
      <c r="G76" s="218" t="s">
        <v>204</v>
      </c>
      <c r="H76" s="219"/>
      <c r="I76" s="112" t="s">
        <v>691</v>
      </c>
      <c r="J76" s="73">
        <v>257</v>
      </c>
      <c r="K76" s="70" t="s">
        <v>16</v>
      </c>
    </row>
    <row r="77" spans="1:11" ht="29.25" customHeight="1">
      <c r="A77" s="70" t="s">
        <v>216</v>
      </c>
      <c r="B77" s="70">
        <v>1208</v>
      </c>
      <c r="C77" s="71" t="s">
        <v>1648</v>
      </c>
      <c r="D77" s="202"/>
      <c r="E77" s="202"/>
      <c r="F77" s="202"/>
      <c r="G77" s="220" t="s">
        <v>205</v>
      </c>
      <c r="H77" s="221"/>
      <c r="I77" s="112" t="s">
        <v>913</v>
      </c>
      <c r="J77" s="73">
        <v>3344</v>
      </c>
      <c r="K77" s="70" t="s">
        <v>203</v>
      </c>
    </row>
    <row r="78" spans="1:11" ht="29.25" customHeight="1">
      <c r="A78" s="70" t="s">
        <v>216</v>
      </c>
      <c r="B78" s="70">
        <v>1209</v>
      </c>
      <c r="C78" s="71" t="s">
        <v>1649</v>
      </c>
      <c r="D78" s="202"/>
      <c r="E78" s="202"/>
      <c r="F78" s="202"/>
      <c r="G78" s="218" t="s">
        <v>202</v>
      </c>
      <c r="H78" s="219"/>
      <c r="I78" s="112" t="s">
        <v>125</v>
      </c>
      <c r="J78" s="73">
        <v>111</v>
      </c>
      <c r="K78" s="70" t="s">
        <v>15</v>
      </c>
    </row>
    <row r="79" spans="1:13" ht="29.25" customHeight="1">
      <c r="A79" s="74" t="s">
        <v>171</v>
      </c>
      <c r="B79" s="74">
        <v>1210</v>
      </c>
      <c r="C79" s="75" t="s">
        <v>1650</v>
      </c>
      <c r="D79" s="203" t="s">
        <v>1639</v>
      </c>
      <c r="E79" s="204"/>
      <c r="F79" s="205"/>
      <c r="G79" s="212" t="s">
        <v>1651</v>
      </c>
      <c r="H79" s="213"/>
      <c r="I79" s="214"/>
      <c r="J79" s="76">
        <f>SUM(L79)</f>
        <v>32.88</v>
      </c>
      <c r="K79" s="74" t="s">
        <v>16</v>
      </c>
      <c r="L79">
        <f aca="true" t="shared" si="4" ref="L79:L87">J70*0.137</f>
        <v>32.88</v>
      </c>
      <c r="M79" t="s">
        <v>1030</v>
      </c>
    </row>
    <row r="80" spans="1:13" ht="29.25" customHeight="1">
      <c r="A80" s="74" t="s">
        <v>171</v>
      </c>
      <c r="B80" s="74">
        <v>1211</v>
      </c>
      <c r="C80" s="75" t="s">
        <v>1652</v>
      </c>
      <c r="D80" s="206"/>
      <c r="E80" s="207"/>
      <c r="F80" s="208"/>
      <c r="G80" s="212" t="s">
        <v>1653</v>
      </c>
      <c r="H80" s="213"/>
      <c r="I80" s="214"/>
      <c r="J80" s="76">
        <f>SUM(L80)</f>
        <v>144.53500000000003</v>
      </c>
      <c r="K80" s="74" t="s">
        <v>203</v>
      </c>
      <c r="L80">
        <f t="shared" si="4"/>
        <v>144.53500000000003</v>
      </c>
      <c r="M80" t="s">
        <v>1031</v>
      </c>
    </row>
    <row r="81" spans="1:13" ht="29.25" customHeight="1">
      <c r="A81" s="74" t="s">
        <v>171</v>
      </c>
      <c r="B81" s="74">
        <v>1212</v>
      </c>
      <c r="C81" s="75" t="s">
        <v>1654</v>
      </c>
      <c r="D81" s="206"/>
      <c r="E81" s="207"/>
      <c r="F81" s="208"/>
      <c r="G81" s="212" t="s">
        <v>1655</v>
      </c>
      <c r="H81" s="213"/>
      <c r="I81" s="214"/>
      <c r="J81" s="76">
        <f>SUM(L81)</f>
        <v>4.795</v>
      </c>
      <c r="K81" s="74" t="s">
        <v>15</v>
      </c>
      <c r="L81">
        <f t="shared" si="4"/>
        <v>4.795</v>
      </c>
      <c r="M81" t="s">
        <v>1032</v>
      </c>
    </row>
    <row r="82" spans="1:13" ht="29.25" customHeight="1">
      <c r="A82" s="74" t="s">
        <v>171</v>
      </c>
      <c r="B82" s="74">
        <v>1213</v>
      </c>
      <c r="C82" s="75" t="s">
        <v>1656</v>
      </c>
      <c r="D82" s="206"/>
      <c r="E82" s="207"/>
      <c r="F82" s="208"/>
      <c r="G82" s="212" t="s">
        <v>1657</v>
      </c>
      <c r="H82" s="213"/>
      <c r="I82" s="214"/>
      <c r="J82" s="76">
        <f>SUM(L82)</f>
        <v>33.428000000000004</v>
      </c>
      <c r="K82" s="74" t="s">
        <v>16</v>
      </c>
      <c r="L82">
        <f t="shared" si="4"/>
        <v>33.428000000000004</v>
      </c>
      <c r="M82" t="s">
        <v>1033</v>
      </c>
    </row>
    <row r="83" spans="1:13" ht="29.25" customHeight="1">
      <c r="A83" s="74" t="s">
        <v>171</v>
      </c>
      <c r="B83" s="74">
        <v>1214</v>
      </c>
      <c r="C83" s="75" t="s">
        <v>1658</v>
      </c>
      <c r="D83" s="206"/>
      <c r="E83" s="207"/>
      <c r="F83" s="208"/>
      <c r="G83" s="212" t="s">
        <v>1659</v>
      </c>
      <c r="H83" s="213"/>
      <c r="I83" s="214"/>
      <c r="J83" s="76">
        <f>SUM(L83)</f>
        <v>288.79600000000005</v>
      </c>
      <c r="K83" s="74" t="s">
        <v>203</v>
      </c>
      <c r="L83">
        <f t="shared" si="4"/>
        <v>288.79600000000005</v>
      </c>
      <c r="M83" t="s">
        <v>1034</v>
      </c>
    </row>
    <row r="84" spans="1:13" ht="29.25" customHeight="1">
      <c r="A84" s="74" t="s">
        <v>171</v>
      </c>
      <c r="B84" s="74">
        <v>1215</v>
      </c>
      <c r="C84" s="75" t="s">
        <v>1660</v>
      </c>
      <c r="D84" s="206"/>
      <c r="E84" s="207"/>
      <c r="F84" s="208"/>
      <c r="G84" s="212" t="s">
        <v>1661</v>
      </c>
      <c r="H84" s="213"/>
      <c r="I84" s="214"/>
      <c r="J84" s="76">
        <f>SUM(L84)</f>
        <v>9.59</v>
      </c>
      <c r="K84" s="74" t="s">
        <v>15</v>
      </c>
      <c r="L84">
        <f t="shared" si="4"/>
        <v>9.59</v>
      </c>
      <c r="M84" t="s">
        <v>1035</v>
      </c>
    </row>
    <row r="85" spans="1:13" ht="29.25" customHeight="1">
      <c r="A85" s="74" t="s">
        <v>171</v>
      </c>
      <c r="B85" s="74">
        <v>1216</v>
      </c>
      <c r="C85" s="75" t="s">
        <v>1662</v>
      </c>
      <c r="D85" s="206"/>
      <c r="E85" s="207"/>
      <c r="F85" s="208"/>
      <c r="G85" s="212" t="s">
        <v>1663</v>
      </c>
      <c r="H85" s="213"/>
      <c r="I85" s="214"/>
      <c r="J85" s="76">
        <f>SUM(L85)</f>
        <v>35.209</v>
      </c>
      <c r="K85" s="74" t="s">
        <v>16</v>
      </c>
      <c r="L85">
        <f t="shared" si="4"/>
        <v>35.209</v>
      </c>
      <c r="M85" t="s">
        <v>1036</v>
      </c>
    </row>
    <row r="86" spans="1:13" ht="29.25" customHeight="1">
      <c r="A86" s="74" t="s">
        <v>171</v>
      </c>
      <c r="B86" s="74">
        <v>1217</v>
      </c>
      <c r="C86" s="75" t="s">
        <v>1664</v>
      </c>
      <c r="D86" s="206"/>
      <c r="E86" s="207"/>
      <c r="F86" s="208"/>
      <c r="G86" s="212" t="s">
        <v>1665</v>
      </c>
      <c r="H86" s="213"/>
      <c r="I86" s="214"/>
      <c r="J86" s="76">
        <f>SUM(L86)</f>
        <v>458.12800000000004</v>
      </c>
      <c r="K86" s="74" t="s">
        <v>203</v>
      </c>
      <c r="L86">
        <f t="shared" si="4"/>
        <v>458.12800000000004</v>
      </c>
      <c r="M86" t="s">
        <v>1037</v>
      </c>
    </row>
    <row r="87" spans="1:13" ht="29.25" customHeight="1">
      <c r="A87" s="74" t="s">
        <v>171</v>
      </c>
      <c r="B87" s="74">
        <v>1218</v>
      </c>
      <c r="C87" s="75" t="s">
        <v>1666</v>
      </c>
      <c r="D87" s="209"/>
      <c r="E87" s="210"/>
      <c r="F87" s="211"/>
      <c r="G87" s="212" t="s">
        <v>1667</v>
      </c>
      <c r="H87" s="213"/>
      <c r="I87" s="214"/>
      <c r="J87" s="76">
        <f>SUM(L87)</f>
        <v>15.207</v>
      </c>
      <c r="K87" s="74" t="s">
        <v>15</v>
      </c>
      <c r="L87">
        <f t="shared" si="4"/>
        <v>15.207</v>
      </c>
      <c r="M87" t="s">
        <v>1038</v>
      </c>
    </row>
    <row r="88" spans="1:14" s="35" customFormat="1" ht="29.25" customHeight="1">
      <c r="A88" s="77" t="s">
        <v>171</v>
      </c>
      <c r="B88" s="77">
        <v>1219</v>
      </c>
      <c r="C88" s="78" t="s">
        <v>1668</v>
      </c>
      <c r="D88" s="225" t="s">
        <v>1640</v>
      </c>
      <c r="E88" s="226"/>
      <c r="F88" s="227"/>
      <c r="G88" s="215" t="s">
        <v>1651</v>
      </c>
      <c r="H88" s="216"/>
      <c r="I88" s="217"/>
      <c r="J88" s="79">
        <f>SUM(L88)</f>
        <v>24</v>
      </c>
      <c r="K88" s="77" t="s">
        <v>16</v>
      </c>
      <c r="L88" s="35">
        <f aca="true" t="shared" si="5" ref="L88:L96">J70*0.1</f>
        <v>24</v>
      </c>
      <c r="M88" t="s">
        <v>1039</v>
      </c>
      <c r="N88"/>
    </row>
    <row r="89" spans="1:14" s="35" customFormat="1" ht="29.25" customHeight="1">
      <c r="A89" s="77" t="s">
        <v>171</v>
      </c>
      <c r="B89" s="77">
        <v>1220</v>
      </c>
      <c r="C89" s="78" t="s">
        <v>1669</v>
      </c>
      <c r="D89" s="228"/>
      <c r="E89" s="229"/>
      <c r="F89" s="230"/>
      <c r="G89" s="215" t="s">
        <v>1653</v>
      </c>
      <c r="H89" s="216"/>
      <c r="I89" s="217"/>
      <c r="J89" s="79">
        <f>SUM(L89)</f>
        <v>105.5</v>
      </c>
      <c r="K89" s="77" t="s">
        <v>203</v>
      </c>
      <c r="L89" s="35">
        <f t="shared" si="5"/>
        <v>105.5</v>
      </c>
      <c r="M89" t="s">
        <v>1040</v>
      </c>
      <c r="N89"/>
    </row>
    <row r="90" spans="1:14" s="35" customFormat="1" ht="29.25" customHeight="1">
      <c r="A90" s="77" t="s">
        <v>171</v>
      </c>
      <c r="B90" s="77">
        <v>1221</v>
      </c>
      <c r="C90" s="78" t="s">
        <v>1670</v>
      </c>
      <c r="D90" s="228"/>
      <c r="E90" s="229"/>
      <c r="F90" s="230"/>
      <c r="G90" s="215" t="s">
        <v>1655</v>
      </c>
      <c r="H90" s="216"/>
      <c r="I90" s="217"/>
      <c r="J90" s="79">
        <f>SUM(L90)</f>
        <v>3.5</v>
      </c>
      <c r="K90" s="77" t="s">
        <v>15</v>
      </c>
      <c r="L90" s="35">
        <f t="shared" si="5"/>
        <v>3.5</v>
      </c>
      <c r="M90" t="s">
        <v>1041</v>
      </c>
      <c r="N90"/>
    </row>
    <row r="91" spans="1:14" s="35" customFormat="1" ht="29.25" customHeight="1">
      <c r="A91" s="77" t="s">
        <v>171</v>
      </c>
      <c r="B91" s="77">
        <v>1222</v>
      </c>
      <c r="C91" s="78" t="s">
        <v>1671</v>
      </c>
      <c r="D91" s="228"/>
      <c r="E91" s="229"/>
      <c r="F91" s="230"/>
      <c r="G91" s="215" t="s">
        <v>1657</v>
      </c>
      <c r="H91" s="216"/>
      <c r="I91" s="217"/>
      <c r="J91" s="79">
        <f>SUM(L91)</f>
        <v>24.400000000000002</v>
      </c>
      <c r="K91" s="77" t="s">
        <v>16</v>
      </c>
      <c r="L91" s="35">
        <f t="shared" si="5"/>
        <v>24.400000000000002</v>
      </c>
      <c r="M91" t="s">
        <v>1042</v>
      </c>
      <c r="N91"/>
    </row>
    <row r="92" spans="1:14" s="35" customFormat="1" ht="29.25" customHeight="1">
      <c r="A92" s="77" t="s">
        <v>171</v>
      </c>
      <c r="B92" s="77">
        <v>1223</v>
      </c>
      <c r="C92" s="78" t="s">
        <v>1672</v>
      </c>
      <c r="D92" s="228"/>
      <c r="E92" s="229"/>
      <c r="F92" s="230"/>
      <c r="G92" s="215" t="s">
        <v>1659</v>
      </c>
      <c r="H92" s="216"/>
      <c r="I92" s="217"/>
      <c r="J92" s="79">
        <f>SUM(L92)</f>
        <v>210.8</v>
      </c>
      <c r="K92" s="77" t="s">
        <v>203</v>
      </c>
      <c r="L92" s="35">
        <f t="shared" si="5"/>
        <v>210.8</v>
      </c>
      <c r="M92" t="s">
        <v>1043</v>
      </c>
      <c r="N92"/>
    </row>
    <row r="93" spans="1:14" s="35" customFormat="1" ht="29.25" customHeight="1">
      <c r="A93" s="77" t="s">
        <v>171</v>
      </c>
      <c r="B93" s="77">
        <v>1224</v>
      </c>
      <c r="C93" s="78" t="s">
        <v>1673</v>
      </c>
      <c r="D93" s="228"/>
      <c r="E93" s="229"/>
      <c r="F93" s="230"/>
      <c r="G93" s="215" t="s">
        <v>1661</v>
      </c>
      <c r="H93" s="216"/>
      <c r="I93" s="217"/>
      <c r="J93" s="79">
        <f>SUM(L93)</f>
        <v>7</v>
      </c>
      <c r="K93" s="77" t="s">
        <v>15</v>
      </c>
      <c r="L93" s="35">
        <f t="shared" si="5"/>
        <v>7</v>
      </c>
      <c r="M93" t="s">
        <v>1044</v>
      </c>
      <c r="N93"/>
    </row>
    <row r="94" spans="1:14" s="35" customFormat="1" ht="29.25" customHeight="1">
      <c r="A94" s="77" t="s">
        <v>171</v>
      </c>
      <c r="B94" s="77">
        <v>1225</v>
      </c>
      <c r="C94" s="78" t="s">
        <v>1674</v>
      </c>
      <c r="D94" s="228"/>
      <c r="E94" s="229"/>
      <c r="F94" s="230"/>
      <c r="G94" s="215" t="s">
        <v>1663</v>
      </c>
      <c r="H94" s="216"/>
      <c r="I94" s="217"/>
      <c r="J94" s="79">
        <f>SUM(L94)</f>
        <v>25.700000000000003</v>
      </c>
      <c r="K94" s="77" t="s">
        <v>16</v>
      </c>
      <c r="L94" s="35">
        <f t="shared" si="5"/>
        <v>25.700000000000003</v>
      </c>
      <c r="M94" t="s">
        <v>1045</v>
      </c>
      <c r="N94"/>
    </row>
    <row r="95" spans="1:14" s="35" customFormat="1" ht="29.25" customHeight="1">
      <c r="A95" s="77" t="s">
        <v>171</v>
      </c>
      <c r="B95" s="77">
        <v>1226</v>
      </c>
      <c r="C95" s="78" t="s">
        <v>1675</v>
      </c>
      <c r="D95" s="228"/>
      <c r="E95" s="229"/>
      <c r="F95" s="230"/>
      <c r="G95" s="215" t="s">
        <v>1665</v>
      </c>
      <c r="H95" s="216"/>
      <c r="I95" s="217"/>
      <c r="J95" s="79">
        <f>SUM(L95)</f>
        <v>334.40000000000003</v>
      </c>
      <c r="K95" s="77" t="s">
        <v>203</v>
      </c>
      <c r="L95" s="35">
        <f t="shared" si="5"/>
        <v>334.40000000000003</v>
      </c>
      <c r="M95" t="s">
        <v>1046</v>
      </c>
      <c r="N95"/>
    </row>
    <row r="96" spans="1:14" s="35" customFormat="1" ht="29.25" customHeight="1">
      <c r="A96" s="77" t="s">
        <v>171</v>
      </c>
      <c r="B96" s="77">
        <v>1227</v>
      </c>
      <c r="C96" s="78" t="s">
        <v>1676</v>
      </c>
      <c r="D96" s="231"/>
      <c r="E96" s="232"/>
      <c r="F96" s="233"/>
      <c r="G96" s="215" t="s">
        <v>1667</v>
      </c>
      <c r="H96" s="216"/>
      <c r="I96" s="217"/>
      <c r="J96" s="79">
        <f>SUM(L96)</f>
        <v>11.100000000000001</v>
      </c>
      <c r="K96" s="77" t="s">
        <v>15</v>
      </c>
      <c r="L96" s="35">
        <f t="shared" si="5"/>
        <v>11.100000000000001</v>
      </c>
      <c r="M96" t="s">
        <v>1047</v>
      </c>
      <c r="N96"/>
    </row>
    <row r="97" spans="1:11" s="29" customFormat="1" ht="25.5" customHeight="1">
      <c r="A97" s="89"/>
      <c r="B97" s="89"/>
      <c r="C97" s="113"/>
      <c r="D97" s="114"/>
      <c r="E97" s="114"/>
      <c r="F97" s="114"/>
      <c r="G97" s="114"/>
      <c r="H97" s="49"/>
      <c r="I97" s="49"/>
      <c r="J97" s="93"/>
      <c r="K97" s="89"/>
    </row>
    <row r="98" spans="1:11" ht="29.25" customHeight="1">
      <c r="A98" s="234" t="s">
        <v>2</v>
      </c>
      <c r="B98" s="235"/>
      <c r="C98" s="236" t="s">
        <v>3</v>
      </c>
      <c r="D98" s="238" t="s">
        <v>4</v>
      </c>
      <c r="E98" s="239"/>
      <c r="F98" s="239"/>
      <c r="G98" s="239"/>
      <c r="H98" s="239"/>
      <c r="I98" s="240"/>
      <c r="J98" s="244" t="s">
        <v>12</v>
      </c>
      <c r="K98" s="236" t="s">
        <v>13</v>
      </c>
    </row>
    <row r="99" spans="1:11" ht="29.25" customHeight="1">
      <c r="A99" s="115" t="s">
        <v>0</v>
      </c>
      <c r="B99" s="115" t="s">
        <v>1</v>
      </c>
      <c r="C99" s="237"/>
      <c r="D99" s="241"/>
      <c r="E99" s="242"/>
      <c r="F99" s="242"/>
      <c r="G99" s="242"/>
      <c r="H99" s="242"/>
      <c r="I99" s="243"/>
      <c r="J99" s="245"/>
      <c r="K99" s="237"/>
    </row>
    <row r="100" spans="1:11" ht="29.25" customHeight="1">
      <c r="A100" s="70" t="s">
        <v>216</v>
      </c>
      <c r="B100" s="70">
        <v>1228</v>
      </c>
      <c r="C100" s="71" t="s">
        <v>1677</v>
      </c>
      <c r="D100" s="202" t="s">
        <v>1531</v>
      </c>
      <c r="E100" s="202"/>
      <c r="F100" s="202" t="s">
        <v>1514</v>
      </c>
      <c r="G100" s="218" t="s">
        <v>219</v>
      </c>
      <c r="H100" s="219"/>
      <c r="I100" s="112" t="s">
        <v>935</v>
      </c>
      <c r="J100" s="73">
        <v>264</v>
      </c>
      <c r="K100" s="70" t="s">
        <v>16</v>
      </c>
    </row>
    <row r="101" spans="1:11" ht="29.25" customHeight="1">
      <c r="A101" s="70" t="s">
        <v>216</v>
      </c>
      <c r="B101" s="70">
        <v>1229</v>
      </c>
      <c r="C101" s="71" t="s">
        <v>1678</v>
      </c>
      <c r="D101" s="202"/>
      <c r="E101" s="202"/>
      <c r="F101" s="202"/>
      <c r="G101" s="220" t="s">
        <v>201</v>
      </c>
      <c r="H101" s="221"/>
      <c r="I101" s="112" t="s">
        <v>927</v>
      </c>
      <c r="J101" s="73">
        <v>1160</v>
      </c>
      <c r="K101" s="70" t="s">
        <v>203</v>
      </c>
    </row>
    <row r="102" spans="1:11" ht="29.25" customHeight="1">
      <c r="A102" s="70" t="s">
        <v>216</v>
      </c>
      <c r="B102" s="70">
        <v>1230</v>
      </c>
      <c r="C102" s="71" t="s">
        <v>1679</v>
      </c>
      <c r="D102" s="202"/>
      <c r="E102" s="202"/>
      <c r="F102" s="202"/>
      <c r="G102" s="218" t="s">
        <v>202</v>
      </c>
      <c r="H102" s="219"/>
      <c r="I102" s="112" t="s">
        <v>928</v>
      </c>
      <c r="J102" s="73">
        <v>39</v>
      </c>
      <c r="K102" s="70" t="s">
        <v>15</v>
      </c>
    </row>
    <row r="103" spans="1:11" ht="29.25" customHeight="1">
      <c r="A103" s="70" t="s">
        <v>216</v>
      </c>
      <c r="B103" s="70">
        <v>1231</v>
      </c>
      <c r="C103" s="71" t="s">
        <v>1680</v>
      </c>
      <c r="D103" s="202" t="s">
        <v>1532</v>
      </c>
      <c r="E103" s="202"/>
      <c r="F103" s="202" t="s">
        <v>1514</v>
      </c>
      <c r="G103" s="218" t="s">
        <v>204</v>
      </c>
      <c r="H103" s="219"/>
      <c r="I103" s="112" t="s">
        <v>929</v>
      </c>
      <c r="J103" s="73">
        <v>268</v>
      </c>
      <c r="K103" s="70" t="s">
        <v>16</v>
      </c>
    </row>
    <row r="104" spans="1:11" ht="29.25" customHeight="1">
      <c r="A104" s="70" t="s">
        <v>216</v>
      </c>
      <c r="B104" s="70">
        <v>1232</v>
      </c>
      <c r="C104" s="71" t="s">
        <v>1678</v>
      </c>
      <c r="D104" s="202"/>
      <c r="E104" s="202"/>
      <c r="F104" s="202"/>
      <c r="G104" s="220" t="s">
        <v>205</v>
      </c>
      <c r="H104" s="221"/>
      <c r="I104" s="112" t="s">
        <v>930</v>
      </c>
      <c r="J104" s="73">
        <v>2319</v>
      </c>
      <c r="K104" s="70" t="s">
        <v>203</v>
      </c>
    </row>
    <row r="105" spans="1:11" ht="29.25" customHeight="1">
      <c r="A105" s="70" t="s">
        <v>216</v>
      </c>
      <c r="B105" s="70">
        <v>1233</v>
      </c>
      <c r="C105" s="71" t="s">
        <v>1681</v>
      </c>
      <c r="D105" s="202"/>
      <c r="E105" s="202"/>
      <c r="F105" s="202"/>
      <c r="G105" s="218" t="s">
        <v>202</v>
      </c>
      <c r="H105" s="219"/>
      <c r="I105" s="112" t="s">
        <v>931</v>
      </c>
      <c r="J105" s="73">
        <v>77</v>
      </c>
      <c r="K105" s="70" t="s">
        <v>15</v>
      </c>
    </row>
    <row r="106" spans="1:11" ht="29.25" customHeight="1">
      <c r="A106" s="70" t="s">
        <v>216</v>
      </c>
      <c r="B106" s="70">
        <v>1234</v>
      </c>
      <c r="C106" s="71" t="s">
        <v>1682</v>
      </c>
      <c r="D106" s="202" t="s">
        <v>1533</v>
      </c>
      <c r="E106" s="202"/>
      <c r="F106" s="202" t="s">
        <v>1529</v>
      </c>
      <c r="G106" s="218" t="s">
        <v>204</v>
      </c>
      <c r="H106" s="219"/>
      <c r="I106" s="112" t="s">
        <v>932</v>
      </c>
      <c r="J106" s="73">
        <v>283</v>
      </c>
      <c r="K106" s="70" t="s">
        <v>16</v>
      </c>
    </row>
    <row r="107" spans="1:11" ht="29.25" customHeight="1">
      <c r="A107" s="70" t="s">
        <v>216</v>
      </c>
      <c r="B107" s="70">
        <v>1235</v>
      </c>
      <c r="C107" s="71" t="s">
        <v>1683</v>
      </c>
      <c r="D107" s="202"/>
      <c r="E107" s="202"/>
      <c r="F107" s="202"/>
      <c r="G107" s="220" t="s">
        <v>205</v>
      </c>
      <c r="H107" s="221"/>
      <c r="I107" s="112" t="s">
        <v>933</v>
      </c>
      <c r="J107" s="73">
        <v>3678</v>
      </c>
      <c r="K107" s="70" t="s">
        <v>203</v>
      </c>
    </row>
    <row r="108" spans="1:11" ht="29.25" customHeight="1">
      <c r="A108" s="70" t="s">
        <v>216</v>
      </c>
      <c r="B108" s="70">
        <v>1236</v>
      </c>
      <c r="C108" s="71" t="s">
        <v>1684</v>
      </c>
      <c r="D108" s="202"/>
      <c r="E108" s="202"/>
      <c r="F108" s="202"/>
      <c r="G108" s="218" t="s">
        <v>202</v>
      </c>
      <c r="H108" s="219"/>
      <c r="I108" s="112" t="s">
        <v>934</v>
      </c>
      <c r="J108" s="73">
        <v>123</v>
      </c>
      <c r="K108" s="70" t="s">
        <v>15</v>
      </c>
    </row>
    <row r="109" spans="1:13" ht="29.25" customHeight="1">
      <c r="A109" s="74" t="s">
        <v>171</v>
      </c>
      <c r="B109" s="74">
        <v>1237</v>
      </c>
      <c r="C109" s="75" t="s">
        <v>1685</v>
      </c>
      <c r="D109" s="203" t="s">
        <v>1639</v>
      </c>
      <c r="E109" s="204"/>
      <c r="F109" s="205"/>
      <c r="G109" s="212" t="s">
        <v>710</v>
      </c>
      <c r="H109" s="213"/>
      <c r="I109" s="214"/>
      <c r="J109" s="76">
        <f>SUM(L109)</f>
        <v>36.168000000000006</v>
      </c>
      <c r="K109" s="74" t="s">
        <v>16</v>
      </c>
      <c r="L109">
        <f aca="true" t="shared" si="6" ref="L109:L117">J100*0.137</f>
        <v>36.168000000000006</v>
      </c>
      <c r="M109" t="s">
        <v>1048</v>
      </c>
    </row>
    <row r="110" spans="1:13" ht="29.25" customHeight="1">
      <c r="A110" s="74" t="s">
        <v>171</v>
      </c>
      <c r="B110" s="74">
        <v>1238</v>
      </c>
      <c r="C110" s="75" t="s">
        <v>1686</v>
      </c>
      <c r="D110" s="206"/>
      <c r="E110" s="207"/>
      <c r="F110" s="208"/>
      <c r="G110" s="212" t="s">
        <v>711</v>
      </c>
      <c r="H110" s="213"/>
      <c r="I110" s="214"/>
      <c r="J110" s="76">
        <f>SUM(L110)</f>
        <v>158.92000000000002</v>
      </c>
      <c r="K110" s="74" t="s">
        <v>203</v>
      </c>
      <c r="L110">
        <f t="shared" si="6"/>
        <v>158.92000000000002</v>
      </c>
      <c r="M110" t="s">
        <v>1049</v>
      </c>
    </row>
    <row r="111" spans="1:13" ht="29.25" customHeight="1">
      <c r="A111" s="74" t="s">
        <v>171</v>
      </c>
      <c r="B111" s="74">
        <v>1239</v>
      </c>
      <c r="C111" s="75" t="s">
        <v>1687</v>
      </c>
      <c r="D111" s="206"/>
      <c r="E111" s="207"/>
      <c r="F111" s="208"/>
      <c r="G111" s="212" t="s">
        <v>712</v>
      </c>
      <c r="H111" s="213"/>
      <c r="I111" s="214"/>
      <c r="J111" s="76">
        <f>SUM(L111)</f>
        <v>5.343</v>
      </c>
      <c r="K111" s="74" t="s">
        <v>15</v>
      </c>
      <c r="L111">
        <f t="shared" si="6"/>
        <v>5.343</v>
      </c>
      <c r="M111" t="s">
        <v>1050</v>
      </c>
    </row>
    <row r="112" spans="1:13" ht="29.25" customHeight="1">
      <c r="A112" s="74" t="s">
        <v>171</v>
      </c>
      <c r="B112" s="74">
        <v>1240</v>
      </c>
      <c r="C112" s="75" t="s">
        <v>1688</v>
      </c>
      <c r="D112" s="206"/>
      <c r="E112" s="207"/>
      <c r="F112" s="208"/>
      <c r="G112" s="212" t="s">
        <v>713</v>
      </c>
      <c r="H112" s="213"/>
      <c r="I112" s="214"/>
      <c r="J112" s="76">
        <f>SUM(L112)</f>
        <v>36.716</v>
      </c>
      <c r="K112" s="74" t="s">
        <v>16</v>
      </c>
      <c r="L112">
        <f t="shared" si="6"/>
        <v>36.716</v>
      </c>
      <c r="M112" t="s">
        <v>1051</v>
      </c>
    </row>
    <row r="113" spans="1:13" ht="29.25" customHeight="1">
      <c r="A113" s="74" t="s">
        <v>171</v>
      </c>
      <c r="B113" s="74">
        <v>1241</v>
      </c>
      <c r="C113" s="75" t="s">
        <v>1689</v>
      </c>
      <c r="D113" s="206"/>
      <c r="E113" s="207"/>
      <c r="F113" s="208"/>
      <c r="G113" s="212" t="s">
        <v>714</v>
      </c>
      <c r="H113" s="213"/>
      <c r="I113" s="214"/>
      <c r="J113" s="76">
        <f>SUM(L113)</f>
        <v>317.70300000000003</v>
      </c>
      <c r="K113" s="74" t="s">
        <v>203</v>
      </c>
      <c r="L113">
        <f t="shared" si="6"/>
        <v>317.70300000000003</v>
      </c>
      <c r="M113" t="s">
        <v>1052</v>
      </c>
    </row>
    <row r="114" spans="1:13" ht="29.25" customHeight="1">
      <c r="A114" s="74" t="s">
        <v>171</v>
      </c>
      <c r="B114" s="74">
        <v>1242</v>
      </c>
      <c r="C114" s="75" t="s">
        <v>1690</v>
      </c>
      <c r="D114" s="206"/>
      <c r="E114" s="207"/>
      <c r="F114" s="208"/>
      <c r="G114" s="212" t="s">
        <v>715</v>
      </c>
      <c r="H114" s="213"/>
      <c r="I114" s="214"/>
      <c r="J114" s="76">
        <f>SUM(L114)</f>
        <v>10.549000000000001</v>
      </c>
      <c r="K114" s="74" t="s">
        <v>15</v>
      </c>
      <c r="L114">
        <f t="shared" si="6"/>
        <v>10.549000000000001</v>
      </c>
      <c r="M114" t="s">
        <v>1053</v>
      </c>
    </row>
    <row r="115" spans="1:13" ht="29.25" customHeight="1">
      <c r="A115" s="74" t="s">
        <v>171</v>
      </c>
      <c r="B115" s="74">
        <v>1243</v>
      </c>
      <c r="C115" s="75" t="s">
        <v>1691</v>
      </c>
      <c r="D115" s="206"/>
      <c r="E115" s="207"/>
      <c r="F115" s="208"/>
      <c r="G115" s="212" t="s">
        <v>716</v>
      </c>
      <c r="H115" s="213"/>
      <c r="I115" s="214"/>
      <c r="J115" s="76">
        <f>SUM(L115)</f>
        <v>38.771</v>
      </c>
      <c r="K115" s="74" t="s">
        <v>16</v>
      </c>
      <c r="L115">
        <f t="shared" si="6"/>
        <v>38.771</v>
      </c>
      <c r="M115" t="s">
        <v>1054</v>
      </c>
    </row>
    <row r="116" spans="1:13" ht="29.25" customHeight="1">
      <c r="A116" s="74" t="s">
        <v>171</v>
      </c>
      <c r="B116" s="74">
        <v>1244</v>
      </c>
      <c r="C116" s="75" t="s">
        <v>1692</v>
      </c>
      <c r="D116" s="206"/>
      <c r="E116" s="207"/>
      <c r="F116" s="208"/>
      <c r="G116" s="212" t="s">
        <v>717</v>
      </c>
      <c r="H116" s="213"/>
      <c r="I116" s="214"/>
      <c r="J116" s="76">
        <f>SUM(L116)</f>
        <v>503.886</v>
      </c>
      <c r="K116" s="74" t="s">
        <v>203</v>
      </c>
      <c r="L116">
        <f t="shared" si="6"/>
        <v>503.886</v>
      </c>
      <c r="M116" t="s">
        <v>1055</v>
      </c>
    </row>
    <row r="117" spans="1:13" ht="29.25" customHeight="1">
      <c r="A117" s="74" t="s">
        <v>171</v>
      </c>
      <c r="B117" s="74">
        <v>1245</v>
      </c>
      <c r="C117" s="75" t="s">
        <v>1693</v>
      </c>
      <c r="D117" s="209"/>
      <c r="E117" s="210"/>
      <c r="F117" s="211"/>
      <c r="G117" s="212" t="s">
        <v>718</v>
      </c>
      <c r="H117" s="213"/>
      <c r="I117" s="214"/>
      <c r="J117" s="76">
        <f>SUM(L117)</f>
        <v>16.851000000000003</v>
      </c>
      <c r="K117" s="74" t="s">
        <v>15</v>
      </c>
      <c r="L117">
        <f t="shared" si="6"/>
        <v>16.851000000000003</v>
      </c>
      <c r="M117" t="s">
        <v>1056</v>
      </c>
    </row>
    <row r="118" spans="1:14" s="35" customFormat="1" ht="29.25" customHeight="1">
      <c r="A118" s="77" t="s">
        <v>171</v>
      </c>
      <c r="B118" s="77">
        <v>1246</v>
      </c>
      <c r="C118" s="78" t="s">
        <v>1694</v>
      </c>
      <c r="D118" s="225" t="s">
        <v>1703</v>
      </c>
      <c r="E118" s="226"/>
      <c r="F118" s="227"/>
      <c r="G118" s="215" t="s">
        <v>710</v>
      </c>
      <c r="H118" s="216"/>
      <c r="I118" s="217"/>
      <c r="J118" s="79">
        <f>SUM(L118)</f>
        <v>26.400000000000002</v>
      </c>
      <c r="K118" s="77" t="s">
        <v>16</v>
      </c>
      <c r="L118">
        <f aca="true" t="shared" si="7" ref="L118:L126">J100*0.1</f>
        <v>26.400000000000002</v>
      </c>
      <c r="M118" t="s">
        <v>1057</v>
      </c>
      <c r="N118"/>
    </row>
    <row r="119" spans="1:14" s="35" customFormat="1" ht="29.25" customHeight="1">
      <c r="A119" s="77" t="s">
        <v>171</v>
      </c>
      <c r="B119" s="77">
        <v>1247</v>
      </c>
      <c r="C119" s="78" t="s">
        <v>1695</v>
      </c>
      <c r="D119" s="228"/>
      <c r="E119" s="229"/>
      <c r="F119" s="230"/>
      <c r="G119" s="215" t="s">
        <v>711</v>
      </c>
      <c r="H119" s="216"/>
      <c r="I119" s="217"/>
      <c r="J119" s="79">
        <f>SUM(L119)</f>
        <v>116</v>
      </c>
      <c r="K119" s="77" t="s">
        <v>203</v>
      </c>
      <c r="L119">
        <f t="shared" si="7"/>
        <v>116</v>
      </c>
      <c r="M119" t="s">
        <v>1058</v>
      </c>
      <c r="N119"/>
    </row>
    <row r="120" spans="1:14" s="35" customFormat="1" ht="29.25" customHeight="1">
      <c r="A120" s="77" t="s">
        <v>171</v>
      </c>
      <c r="B120" s="77">
        <v>1248</v>
      </c>
      <c r="C120" s="78" t="s">
        <v>1696</v>
      </c>
      <c r="D120" s="228"/>
      <c r="E120" s="229"/>
      <c r="F120" s="230"/>
      <c r="G120" s="215" t="s">
        <v>712</v>
      </c>
      <c r="H120" s="216"/>
      <c r="I120" s="217"/>
      <c r="J120" s="79">
        <f>SUM(L120)</f>
        <v>3.9000000000000004</v>
      </c>
      <c r="K120" s="77" t="s">
        <v>15</v>
      </c>
      <c r="L120">
        <f t="shared" si="7"/>
        <v>3.9000000000000004</v>
      </c>
      <c r="M120" t="s">
        <v>1059</v>
      </c>
      <c r="N120"/>
    </row>
    <row r="121" spans="1:14" s="35" customFormat="1" ht="29.25" customHeight="1">
      <c r="A121" s="77" t="s">
        <v>171</v>
      </c>
      <c r="B121" s="77">
        <v>1249</v>
      </c>
      <c r="C121" s="78" t="s">
        <v>1697</v>
      </c>
      <c r="D121" s="228"/>
      <c r="E121" s="229"/>
      <c r="F121" s="230"/>
      <c r="G121" s="215" t="s">
        <v>713</v>
      </c>
      <c r="H121" s="216"/>
      <c r="I121" s="217"/>
      <c r="J121" s="79">
        <f>SUM(L121)</f>
        <v>26.8</v>
      </c>
      <c r="K121" s="77" t="s">
        <v>16</v>
      </c>
      <c r="L121">
        <f t="shared" si="7"/>
        <v>26.8</v>
      </c>
      <c r="M121" t="s">
        <v>1060</v>
      </c>
      <c r="N121"/>
    </row>
    <row r="122" spans="1:14" s="35" customFormat="1" ht="29.25" customHeight="1">
      <c r="A122" s="77" t="s">
        <v>171</v>
      </c>
      <c r="B122" s="77">
        <v>1250</v>
      </c>
      <c r="C122" s="78" t="s">
        <v>1698</v>
      </c>
      <c r="D122" s="228"/>
      <c r="E122" s="229"/>
      <c r="F122" s="230"/>
      <c r="G122" s="215" t="s">
        <v>714</v>
      </c>
      <c r="H122" s="216"/>
      <c r="I122" s="217"/>
      <c r="J122" s="79">
        <f>SUM(L122)</f>
        <v>231.9</v>
      </c>
      <c r="K122" s="77" t="s">
        <v>203</v>
      </c>
      <c r="L122">
        <f t="shared" si="7"/>
        <v>231.9</v>
      </c>
      <c r="M122" t="s">
        <v>1061</v>
      </c>
      <c r="N122"/>
    </row>
    <row r="123" spans="1:14" s="35" customFormat="1" ht="29.25" customHeight="1">
      <c r="A123" s="77" t="s">
        <v>171</v>
      </c>
      <c r="B123" s="77">
        <v>1251</v>
      </c>
      <c r="C123" s="78" t="s">
        <v>1699</v>
      </c>
      <c r="D123" s="228"/>
      <c r="E123" s="229"/>
      <c r="F123" s="230"/>
      <c r="G123" s="215" t="s">
        <v>715</v>
      </c>
      <c r="H123" s="216"/>
      <c r="I123" s="217"/>
      <c r="J123" s="79">
        <f>SUM(L123)</f>
        <v>7.7</v>
      </c>
      <c r="K123" s="77" t="s">
        <v>15</v>
      </c>
      <c r="L123">
        <f t="shared" si="7"/>
        <v>7.7</v>
      </c>
      <c r="M123" t="s">
        <v>1062</v>
      </c>
      <c r="N123"/>
    </row>
    <row r="124" spans="1:14" s="35" customFormat="1" ht="29.25" customHeight="1">
      <c r="A124" s="77" t="s">
        <v>171</v>
      </c>
      <c r="B124" s="77">
        <v>1252</v>
      </c>
      <c r="C124" s="78" t="s">
        <v>1700</v>
      </c>
      <c r="D124" s="228"/>
      <c r="E124" s="229"/>
      <c r="F124" s="230"/>
      <c r="G124" s="215" t="s">
        <v>716</v>
      </c>
      <c r="H124" s="216"/>
      <c r="I124" s="217"/>
      <c r="J124" s="79">
        <f>SUM(L124)</f>
        <v>28.3</v>
      </c>
      <c r="K124" s="77" t="s">
        <v>16</v>
      </c>
      <c r="L124">
        <f t="shared" si="7"/>
        <v>28.3</v>
      </c>
      <c r="M124" t="s">
        <v>1063</v>
      </c>
      <c r="N124"/>
    </row>
    <row r="125" spans="1:14" s="35" customFormat="1" ht="29.25" customHeight="1">
      <c r="A125" s="77" t="s">
        <v>171</v>
      </c>
      <c r="B125" s="77">
        <v>1253</v>
      </c>
      <c r="C125" s="78" t="s">
        <v>1701</v>
      </c>
      <c r="D125" s="228"/>
      <c r="E125" s="229"/>
      <c r="F125" s="230"/>
      <c r="G125" s="215" t="s">
        <v>717</v>
      </c>
      <c r="H125" s="216"/>
      <c r="I125" s="217"/>
      <c r="J125" s="79">
        <f>SUM(L125)</f>
        <v>367.8</v>
      </c>
      <c r="K125" s="77" t="s">
        <v>203</v>
      </c>
      <c r="L125">
        <f t="shared" si="7"/>
        <v>367.8</v>
      </c>
      <c r="M125" t="s">
        <v>1064</v>
      </c>
      <c r="N125"/>
    </row>
    <row r="126" spans="1:14" s="35" customFormat="1" ht="29.25" customHeight="1">
      <c r="A126" s="77" t="s">
        <v>171</v>
      </c>
      <c r="B126" s="77">
        <v>1254</v>
      </c>
      <c r="C126" s="78" t="s">
        <v>1702</v>
      </c>
      <c r="D126" s="231"/>
      <c r="E126" s="232"/>
      <c r="F126" s="233"/>
      <c r="G126" s="215" t="s">
        <v>718</v>
      </c>
      <c r="H126" s="216"/>
      <c r="I126" s="217"/>
      <c r="J126" s="79">
        <f>SUM(L126)</f>
        <v>12.3</v>
      </c>
      <c r="K126" s="77" t="s">
        <v>15</v>
      </c>
      <c r="L126">
        <f t="shared" si="7"/>
        <v>12.3</v>
      </c>
      <c r="M126" t="s">
        <v>1065</v>
      </c>
      <c r="N126"/>
    </row>
    <row r="127" spans="1:12" s="35" customFormat="1" ht="25.5" customHeight="1">
      <c r="A127" s="89"/>
      <c r="B127" s="89"/>
      <c r="C127" s="113"/>
      <c r="D127" s="114"/>
      <c r="E127" s="114"/>
      <c r="F127" s="114"/>
      <c r="G127" s="114"/>
      <c r="H127" s="49"/>
      <c r="I127" s="49"/>
      <c r="J127" s="93"/>
      <c r="K127" s="89"/>
      <c r="L127" s="52"/>
    </row>
    <row r="128" spans="1:11" ht="29.25" customHeight="1">
      <c r="A128" s="70" t="s">
        <v>171</v>
      </c>
      <c r="B128" s="70">
        <v>1255</v>
      </c>
      <c r="C128" s="71" t="s">
        <v>719</v>
      </c>
      <c r="D128" s="253" t="s">
        <v>702</v>
      </c>
      <c r="E128" s="254"/>
      <c r="F128" s="255"/>
      <c r="G128" s="256" t="s">
        <v>720</v>
      </c>
      <c r="H128" s="257"/>
      <c r="I128" s="258"/>
      <c r="J128" s="73">
        <v>200</v>
      </c>
      <c r="K128" s="70" t="s">
        <v>704</v>
      </c>
    </row>
    <row r="129" spans="1:13" ht="29.25" customHeight="1">
      <c r="A129" s="74" t="s">
        <v>171</v>
      </c>
      <c r="B129" s="74">
        <v>1256</v>
      </c>
      <c r="C129" s="75" t="s">
        <v>721</v>
      </c>
      <c r="D129" s="222" t="s">
        <v>706</v>
      </c>
      <c r="E129" s="223"/>
      <c r="F129" s="224"/>
      <c r="G129" s="212" t="s">
        <v>722</v>
      </c>
      <c r="H129" s="213"/>
      <c r="I129" s="214"/>
      <c r="J129" s="76">
        <f>SUM(L129)</f>
        <v>27.400000000000002</v>
      </c>
      <c r="K129" s="74" t="s">
        <v>704</v>
      </c>
      <c r="L129">
        <f>J128*0.137</f>
        <v>27.400000000000002</v>
      </c>
      <c r="M129" t="s">
        <v>1066</v>
      </c>
    </row>
    <row r="130" spans="1:13" s="35" customFormat="1" ht="29.25" customHeight="1">
      <c r="A130" s="77" t="s">
        <v>171</v>
      </c>
      <c r="B130" s="77">
        <v>1257</v>
      </c>
      <c r="C130" s="78" t="s">
        <v>723</v>
      </c>
      <c r="D130" s="259" t="s">
        <v>709</v>
      </c>
      <c r="E130" s="260"/>
      <c r="F130" s="261"/>
      <c r="G130" s="215" t="s">
        <v>722</v>
      </c>
      <c r="H130" s="216"/>
      <c r="I130" s="217"/>
      <c r="J130" s="79">
        <f>SUM(L130)</f>
        <v>20</v>
      </c>
      <c r="K130" s="77" t="s">
        <v>704</v>
      </c>
      <c r="L130">
        <f>J128*0.1</f>
        <v>20</v>
      </c>
      <c r="M130" s="35" t="s">
        <v>1067</v>
      </c>
    </row>
    <row r="131" spans="1:11" ht="29.25" customHeight="1">
      <c r="A131" s="17"/>
      <c r="B131" s="17"/>
      <c r="C131" s="62"/>
      <c r="D131" s="39"/>
      <c r="E131" s="39"/>
      <c r="F131" s="39"/>
      <c r="G131" s="36"/>
      <c r="H131" s="40"/>
      <c r="I131" s="40"/>
      <c r="J131" s="18"/>
      <c r="K131" s="17"/>
    </row>
    <row r="132" spans="1:11" ht="29.25" customHeight="1">
      <c r="A132" s="252" t="s">
        <v>724</v>
      </c>
      <c r="B132" s="252"/>
      <c r="C132" s="252"/>
      <c r="D132" s="252"/>
      <c r="E132" s="252"/>
      <c r="F132" s="252"/>
      <c r="G132" s="252"/>
      <c r="H132" s="252"/>
      <c r="I132" s="252"/>
      <c r="J132" s="252"/>
      <c r="K132" s="252"/>
    </row>
    <row r="133" spans="1:11" ht="29.25" customHeight="1">
      <c r="A133" s="234" t="s">
        <v>2</v>
      </c>
      <c r="B133" s="235"/>
      <c r="C133" s="236" t="s">
        <v>3</v>
      </c>
      <c r="D133" s="238" t="s">
        <v>4</v>
      </c>
      <c r="E133" s="239"/>
      <c r="F133" s="239"/>
      <c r="G133" s="239"/>
      <c r="H133" s="239"/>
      <c r="I133" s="240"/>
      <c r="J133" s="244" t="s">
        <v>12</v>
      </c>
      <c r="K133" s="236" t="s">
        <v>13</v>
      </c>
    </row>
    <row r="134" spans="1:11" ht="29.25" customHeight="1">
      <c r="A134" s="115" t="s">
        <v>0</v>
      </c>
      <c r="B134" s="115" t="s">
        <v>1</v>
      </c>
      <c r="C134" s="237"/>
      <c r="D134" s="241"/>
      <c r="E134" s="242"/>
      <c r="F134" s="242"/>
      <c r="G134" s="242"/>
      <c r="H134" s="242"/>
      <c r="I134" s="243"/>
      <c r="J134" s="245"/>
      <c r="K134" s="237"/>
    </row>
    <row r="135" spans="1:11" ht="29.25" customHeight="1">
      <c r="A135" s="70" t="s">
        <v>216</v>
      </c>
      <c r="B135" s="70">
        <v>1301</v>
      </c>
      <c r="C135" s="71" t="s">
        <v>1704</v>
      </c>
      <c r="D135" s="202" t="s">
        <v>1506</v>
      </c>
      <c r="E135" s="202"/>
      <c r="F135" s="202" t="s">
        <v>1514</v>
      </c>
      <c r="G135" s="218" t="s">
        <v>200</v>
      </c>
      <c r="H135" s="219"/>
      <c r="I135" s="112" t="s">
        <v>907</v>
      </c>
      <c r="J135" s="73">
        <v>240</v>
      </c>
      <c r="K135" s="70" t="s">
        <v>16</v>
      </c>
    </row>
    <row r="136" spans="1:11" ht="29.25" customHeight="1">
      <c r="A136" s="70" t="s">
        <v>216</v>
      </c>
      <c r="B136" s="70">
        <v>1302</v>
      </c>
      <c r="C136" s="71" t="s">
        <v>1705</v>
      </c>
      <c r="D136" s="202"/>
      <c r="E136" s="202"/>
      <c r="F136" s="202"/>
      <c r="G136" s="220" t="s">
        <v>201</v>
      </c>
      <c r="H136" s="221"/>
      <c r="I136" s="112" t="s">
        <v>908</v>
      </c>
      <c r="J136" s="73">
        <v>1055</v>
      </c>
      <c r="K136" s="70" t="s">
        <v>203</v>
      </c>
    </row>
    <row r="137" spans="1:11" ht="29.25" customHeight="1">
      <c r="A137" s="70" t="s">
        <v>216</v>
      </c>
      <c r="B137" s="70">
        <v>1303</v>
      </c>
      <c r="C137" s="71" t="s">
        <v>1706</v>
      </c>
      <c r="D137" s="202"/>
      <c r="E137" s="202"/>
      <c r="F137" s="202"/>
      <c r="G137" s="218" t="s">
        <v>202</v>
      </c>
      <c r="H137" s="219"/>
      <c r="I137" s="112" t="s">
        <v>909</v>
      </c>
      <c r="J137" s="73">
        <v>35</v>
      </c>
      <c r="K137" s="70" t="s">
        <v>15</v>
      </c>
    </row>
    <row r="138" spans="1:11" ht="29.25" customHeight="1">
      <c r="A138" s="70" t="s">
        <v>216</v>
      </c>
      <c r="B138" s="70">
        <v>1304</v>
      </c>
      <c r="C138" s="71" t="s">
        <v>1707</v>
      </c>
      <c r="D138" s="202" t="s">
        <v>1528</v>
      </c>
      <c r="E138" s="202"/>
      <c r="F138" s="202" t="s">
        <v>1514</v>
      </c>
      <c r="G138" s="218" t="s">
        <v>204</v>
      </c>
      <c r="H138" s="219"/>
      <c r="I138" s="112" t="s">
        <v>910</v>
      </c>
      <c r="J138" s="73">
        <v>244</v>
      </c>
      <c r="K138" s="70" t="s">
        <v>16</v>
      </c>
    </row>
    <row r="139" spans="1:11" ht="29.25" customHeight="1">
      <c r="A139" s="70" t="s">
        <v>216</v>
      </c>
      <c r="B139" s="70">
        <v>1305</v>
      </c>
      <c r="C139" s="71" t="s">
        <v>1708</v>
      </c>
      <c r="D139" s="202"/>
      <c r="E139" s="202"/>
      <c r="F139" s="202"/>
      <c r="G139" s="220" t="s">
        <v>205</v>
      </c>
      <c r="H139" s="221"/>
      <c r="I139" s="112" t="s">
        <v>925</v>
      </c>
      <c r="J139" s="73">
        <v>2108</v>
      </c>
      <c r="K139" s="70" t="s">
        <v>203</v>
      </c>
    </row>
    <row r="140" spans="1:11" ht="29.25" customHeight="1">
      <c r="A140" s="70" t="s">
        <v>216</v>
      </c>
      <c r="B140" s="70">
        <v>1306</v>
      </c>
      <c r="C140" s="71" t="s">
        <v>1709</v>
      </c>
      <c r="D140" s="202"/>
      <c r="E140" s="202"/>
      <c r="F140" s="202"/>
      <c r="G140" s="218" t="s">
        <v>202</v>
      </c>
      <c r="H140" s="219"/>
      <c r="I140" s="112" t="s">
        <v>912</v>
      </c>
      <c r="J140" s="73">
        <v>70</v>
      </c>
      <c r="K140" s="70" t="s">
        <v>15</v>
      </c>
    </row>
    <row r="141" spans="1:11" ht="29.25" customHeight="1">
      <c r="A141" s="70" t="s">
        <v>216</v>
      </c>
      <c r="B141" s="70">
        <v>1307</v>
      </c>
      <c r="C141" s="71" t="s">
        <v>1710</v>
      </c>
      <c r="D141" s="202" t="s">
        <v>1530</v>
      </c>
      <c r="E141" s="202"/>
      <c r="F141" s="202" t="s">
        <v>1529</v>
      </c>
      <c r="G141" s="218" t="s">
        <v>204</v>
      </c>
      <c r="H141" s="219"/>
      <c r="I141" s="112" t="s">
        <v>691</v>
      </c>
      <c r="J141" s="73">
        <v>257</v>
      </c>
      <c r="K141" s="70" t="s">
        <v>16</v>
      </c>
    </row>
    <row r="142" spans="1:11" ht="29.25" customHeight="1">
      <c r="A142" s="70" t="s">
        <v>216</v>
      </c>
      <c r="B142" s="70">
        <v>1308</v>
      </c>
      <c r="C142" s="71" t="s">
        <v>1711</v>
      </c>
      <c r="D142" s="202"/>
      <c r="E142" s="202"/>
      <c r="F142" s="202"/>
      <c r="G142" s="220" t="s">
        <v>205</v>
      </c>
      <c r="H142" s="221"/>
      <c r="I142" s="112" t="s">
        <v>926</v>
      </c>
      <c r="J142" s="73">
        <v>3344</v>
      </c>
      <c r="K142" s="70" t="s">
        <v>203</v>
      </c>
    </row>
    <row r="143" spans="1:11" ht="29.25" customHeight="1">
      <c r="A143" s="70" t="s">
        <v>216</v>
      </c>
      <c r="B143" s="70">
        <v>1309</v>
      </c>
      <c r="C143" s="71" t="s">
        <v>1712</v>
      </c>
      <c r="D143" s="202"/>
      <c r="E143" s="202"/>
      <c r="F143" s="202"/>
      <c r="G143" s="218" t="s">
        <v>202</v>
      </c>
      <c r="H143" s="219"/>
      <c r="I143" s="112" t="s">
        <v>125</v>
      </c>
      <c r="J143" s="73">
        <v>111</v>
      </c>
      <c r="K143" s="70" t="s">
        <v>15</v>
      </c>
    </row>
    <row r="144" spans="1:13" ht="29.25" customHeight="1">
      <c r="A144" s="74" t="s">
        <v>171</v>
      </c>
      <c r="B144" s="74">
        <v>1310</v>
      </c>
      <c r="C144" s="75" t="s">
        <v>1713</v>
      </c>
      <c r="D144" s="203" t="s">
        <v>1638</v>
      </c>
      <c r="E144" s="204"/>
      <c r="F144" s="205"/>
      <c r="G144" s="212" t="s">
        <v>1714</v>
      </c>
      <c r="H144" s="213"/>
      <c r="I144" s="214"/>
      <c r="J144" s="76">
        <f>SUM(L144)</f>
        <v>32.88</v>
      </c>
      <c r="K144" s="74" t="s">
        <v>16</v>
      </c>
      <c r="L144">
        <f aca="true" t="shared" si="8" ref="L144:L152">J135*0.137</f>
        <v>32.88</v>
      </c>
      <c r="M144" t="s">
        <v>1086</v>
      </c>
    </row>
    <row r="145" spans="1:13" ht="29.25" customHeight="1">
      <c r="A145" s="74" t="s">
        <v>171</v>
      </c>
      <c r="B145" s="74">
        <v>1311</v>
      </c>
      <c r="C145" s="75" t="s">
        <v>1715</v>
      </c>
      <c r="D145" s="206"/>
      <c r="E145" s="207"/>
      <c r="F145" s="208"/>
      <c r="G145" s="212" t="s">
        <v>772</v>
      </c>
      <c r="H145" s="213"/>
      <c r="I145" s="214"/>
      <c r="J145" s="76">
        <f>SUM(L145)</f>
        <v>144.53500000000003</v>
      </c>
      <c r="K145" s="74" t="s">
        <v>203</v>
      </c>
      <c r="L145">
        <f t="shared" si="8"/>
        <v>144.53500000000003</v>
      </c>
      <c r="M145" t="s">
        <v>1068</v>
      </c>
    </row>
    <row r="146" spans="1:13" ht="29.25" customHeight="1">
      <c r="A146" s="74" t="s">
        <v>171</v>
      </c>
      <c r="B146" s="74">
        <v>1312</v>
      </c>
      <c r="C146" s="75" t="s">
        <v>1716</v>
      </c>
      <c r="D146" s="206"/>
      <c r="E146" s="207"/>
      <c r="F146" s="208"/>
      <c r="G146" s="212" t="s">
        <v>773</v>
      </c>
      <c r="H146" s="213"/>
      <c r="I146" s="214"/>
      <c r="J146" s="76">
        <f>SUM(L146)</f>
        <v>4.795</v>
      </c>
      <c r="K146" s="74" t="s">
        <v>15</v>
      </c>
      <c r="L146">
        <f t="shared" si="8"/>
        <v>4.795</v>
      </c>
      <c r="M146" t="s">
        <v>1069</v>
      </c>
    </row>
    <row r="147" spans="1:13" ht="29.25" customHeight="1">
      <c r="A147" s="74" t="s">
        <v>171</v>
      </c>
      <c r="B147" s="74">
        <v>1313</v>
      </c>
      <c r="C147" s="75" t="s">
        <v>1717</v>
      </c>
      <c r="D147" s="206"/>
      <c r="E147" s="207"/>
      <c r="F147" s="208"/>
      <c r="G147" s="212" t="s">
        <v>777</v>
      </c>
      <c r="H147" s="213"/>
      <c r="I147" s="214"/>
      <c r="J147" s="76">
        <f>SUM(L147)</f>
        <v>33.428000000000004</v>
      </c>
      <c r="K147" s="74" t="s">
        <v>16</v>
      </c>
      <c r="L147">
        <f t="shared" si="8"/>
        <v>33.428000000000004</v>
      </c>
      <c r="M147" t="s">
        <v>1070</v>
      </c>
    </row>
    <row r="148" spans="1:13" ht="29.25" customHeight="1">
      <c r="A148" s="74" t="s">
        <v>171</v>
      </c>
      <c r="B148" s="74">
        <v>1314</v>
      </c>
      <c r="C148" s="75" t="s">
        <v>1718</v>
      </c>
      <c r="D148" s="206"/>
      <c r="E148" s="207"/>
      <c r="F148" s="208"/>
      <c r="G148" s="212" t="s">
        <v>778</v>
      </c>
      <c r="H148" s="213"/>
      <c r="I148" s="214"/>
      <c r="J148" s="76">
        <f>SUM(L148)</f>
        <v>288.79600000000005</v>
      </c>
      <c r="K148" s="74" t="s">
        <v>203</v>
      </c>
      <c r="L148">
        <f t="shared" si="8"/>
        <v>288.79600000000005</v>
      </c>
      <c r="M148" t="s">
        <v>1071</v>
      </c>
    </row>
    <row r="149" spans="1:13" ht="29.25" customHeight="1">
      <c r="A149" s="74" t="s">
        <v>171</v>
      </c>
      <c r="B149" s="74">
        <v>1315</v>
      </c>
      <c r="C149" s="75" t="s">
        <v>1719</v>
      </c>
      <c r="D149" s="206"/>
      <c r="E149" s="207"/>
      <c r="F149" s="208"/>
      <c r="G149" s="212" t="s">
        <v>779</v>
      </c>
      <c r="H149" s="213"/>
      <c r="I149" s="214"/>
      <c r="J149" s="76">
        <f>SUM(L149)</f>
        <v>9.59</v>
      </c>
      <c r="K149" s="74" t="s">
        <v>15</v>
      </c>
      <c r="L149">
        <f t="shared" si="8"/>
        <v>9.59</v>
      </c>
      <c r="M149" t="s">
        <v>1072</v>
      </c>
    </row>
    <row r="150" spans="1:13" ht="29.25" customHeight="1">
      <c r="A150" s="74" t="s">
        <v>171</v>
      </c>
      <c r="B150" s="74">
        <v>1316</v>
      </c>
      <c r="C150" s="75" t="s">
        <v>1720</v>
      </c>
      <c r="D150" s="206"/>
      <c r="E150" s="207"/>
      <c r="F150" s="208"/>
      <c r="G150" s="212" t="s">
        <v>774</v>
      </c>
      <c r="H150" s="213"/>
      <c r="I150" s="214"/>
      <c r="J150" s="76">
        <f>SUM(L150)</f>
        <v>35.209</v>
      </c>
      <c r="K150" s="74" t="s">
        <v>16</v>
      </c>
      <c r="L150">
        <f t="shared" si="8"/>
        <v>35.209</v>
      </c>
      <c r="M150" t="s">
        <v>1073</v>
      </c>
    </row>
    <row r="151" spans="1:13" ht="29.25" customHeight="1">
      <c r="A151" s="74" t="s">
        <v>171</v>
      </c>
      <c r="B151" s="74">
        <v>1317</v>
      </c>
      <c r="C151" s="75" t="s">
        <v>1721</v>
      </c>
      <c r="D151" s="206"/>
      <c r="E151" s="207"/>
      <c r="F151" s="208"/>
      <c r="G151" s="212" t="s">
        <v>775</v>
      </c>
      <c r="H151" s="213"/>
      <c r="I151" s="214"/>
      <c r="J151" s="76">
        <f>SUM(L151)</f>
        <v>458.12800000000004</v>
      </c>
      <c r="K151" s="74" t="s">
        <v>203</v>
      </c>
      <c r="L151">
        <f t="shared" si="8"/>
        <v>458.12800000000004</v>
      </c>
      <c r="M151" t="s">
        <v>1074</v>
      </c>
    </row>
    <row r="152" spans="1:13" ht="29.25" customHeight="1">
      <c r="A152" s="74" t="s">
        <v>171</v>
      </c>
      <c r="B152" s="74">
        <v>1318</v>
      </c>
      <c r="C152" s="75" t="s">
        <v>1722</v>
      </c>
      <c r="D152" s="209"/>
      <c r="E152" s="210"/>
      <c r="F152" s="211"/>
      <c r="G152" s="212" t="s">
        <v>776</v>
      </c>
      <c r="H152" s="213"/>
      <c r="I152" s="214"/>
      <c r="J152" s="76">
        <f>SUM(L152)</f>
        <v>15.207</v>
      </c>
      <c r="K152" s="74" t="s">
        <v>15</v>
      </c>
      <c r="L152">
        <f t="shared" si="8"/>
        <v>15.207</v>
      </c>
      <c r="M152" t="s">
        <v>1075</v>
      </c>
    </row>
    <row r="153" spans="1:14" s="35" customFormat="1" ht="29.25" customHeight="1">
      <c r="A153" s="77" t="s">
        <v>171</v>
      </c>
      <c r="B153" s="77">
        <v>1319</v>
      </c>
      <c r="C153" s="78" t="s">
        <v>1723</v>
      </c>
      <c r="D153" s="225" t="s">
        <v>1703</v>
      </c>
      <c r="E153" s="226"/>
      <c r="F153" s="227"/>
      <c r="G153" s="215" t="s">
        <v>1724</v>
      </c>
      <c r="H153" s="216"/>
      <c r="I153" s="217"/>
      <c r="J153" s="79">
        <f>SUM(L153)</f>
        <v>24</v>
      </c>
      <c r="K153" s="77" t="s">
        <v>16</v>
      </c>
      <c r="L153" s="35">
        <f aca="true" t="shared" si="9" ref="L153:L161">J135*0.1</f>
        <v>24</v>
      </c>
      <c r="M153" t="s">
        <v>1076</v>
      </c>
      <c r="N153"/>
    </row>
    <row r="154" spans="1:14" s="35" customFormat="1" ht="29.25" customHeight="1">
      <c r="A154" s="77" t="s">
        <v>171</v>
      </c>
      <c r="B154" s="77">
        <v>1320</v>
      </c>
      <c r="C154" s="78" t="s">
        <v>1725</v>
      </c>
      <c r="D154" s="228"/>
      <c r="E154" s="229"/>
      <c r="F154" s="230"/>
      <c r="G154" s="215" t="s">
        <v>1726</v>
      </c>
      <c r="H154" s="216"/>
      <c r="I154" s="217"/>
      <c r="J154" s="79">
        <f>SUM(L154)</f>
        <v>105.5</v>
      </c>
      <c r="K154" s="77" t="s">
        <v>203</v>
      </c>
      <c r="L154" s="35">
        <f t="shared" si="9"/>
        <v>105.5</v>
      </c>
      <c r="M154" t="s">
        <v>1077</v>
      </c>
      <c r="N154"/>
    </row>
    <row r="155" spans="1:14" s="35" customFormat="1" ht="29.25" customHeight="1">
      <c r="A155" s="77" t="s">
        <v>171</v>
      </c>
      <c r="B155" s="77">
        <v>1321</v>
      </c>
      <c r="C155" s="78" t="s">
        <v>1727</v>
      </c>
      <c r="D155" s="228"/>
      <c r="E155" s="229"/>
      <c r="F155" s="230"/>
      <c r="G155" s="215" t="s">
        <v>1728</v>
      </c>
      <c r="H155" s="216"/>
      <c r="I155" s="217"/>
      <c r="J155" s="79">
        <f>SUM(L155)</f>
        <v>3.5</v>
      </c>
      <c r="K155" s="77" t="s">
        <v>15</v>
      </c>
      <c r="L155" s="35">
        <f t="shared" si="9"/>
        <v>3.5</v>
      </c>
      <c r="M155" t="s">
        <v>1078</v>
      </c>
      <c r="N155"/>
    </row>
    <row r="156" spans="1:14" s="35" customFormat="1" ht="29.25" customHeight="1">
      <c r="A156" s="77" t="s">
        <v>171</v>
      </c>
      <c r="B156" s="77">
        <v>1322</v>
      </c>
      <c r="C156" s="78" t="s">
        <v>1729</v>
      </c>
      <c r="D156" s="228"/>
      <c r="E156" s="229"/>
      <c r="F156" s="230"/>
      <c r="G156" s="215" t="s">
        <v>1730</v>
      </c>
      <c r="H156" s="216"/>
      <c r="I156" s="217"/>
      <c r="J156" s="79">
        <f>SUM(L156)</f>
        <v>24.400000000000002</v>
      </c>
      <c r="K156" s="77" t="s">
        <v>16</v>
      </c>
      <c r="L156" s="35">
        <f t="shared" si="9"/>
        <v>24.400000000000002</v>
      </c>
      <c r="M156" t="s">
        <v>1079</v>
      </c>
      <c r="N156"/>
    </row>
    <row r="157" spans="1:14" s="35" customFormat="1" ht="29.25" customHeight="1">
      <c r="A157" s="77" t="s">
        <v>171</v>
      </c>
      <c r="B157" s="77">
        <v>1323</v>
      </c>
      <c r="C157" s="78" t="s">
        <v>1731</v>
      </c>
      <c r="D157" s="228"/>
      <c r="E157" s="229"/>
      <c r="F157" s="230"/>
      <c r="G157" s="215" t="s">
        <v>1732</v>
      </c>
      <c r="H157" s="216"/>
      <c r="I157" s="217"/>
      <c r="J157" s="79">
        <f>SUM(L157)</f>
        <v>210.8</v>
      </c>
      <c r="K157" s="77" t="s">
        <v>203</v>
      </c>
      <c r="L157" s="35">
        <f t="shared" si="9"/>
        <v>210.8</v>
      </c>
      <c r="M157" t="s">
        <v>1080</v>
      </c>
      <c r="N157"/>
    </row>
    <row r="158" spans="1:14" s="35" customFormat="1" ht="29.25" customHeight="1">
      <c r="A158" s="77" t="s">
        <v>171</v>
      </c>
      <c r="B158" s="77">
        <v>1324</v>
      </c>
      <c r="C158" s="78" t="s">
        <v>1733</v>
      </c>
      <c r="D158" s="228"/>
      <c r="E158" s="229"/>
      <c r="F158" s="230"/>
      <c r="G158" s="215" t="s">
        <v>1734</v>
      </c>
      <c r="H158" s="216"/>
      <c r="I158" s="217"/>
      <c r="J158" s="79">
        <f>SUM(L158)</f>
        <v>7</v>
      </c>
      <c r="K158" s="77" t="s">
        <v>15</v>
      </c>
      <c r="L158" s="35">
        <f t="shared" si="9"/>
        <v>7</v>
      </c>
      <c r="M158" t="s">
        <v>1081</v>
      </c>
      <c r="N158"/>
    </row>
    <row r="159" spans="1:14" s="35" customFormat="1" ht="29.25" customHeight="1">
      <c r="A159" s="77" t="s">
        <v>171</v>
      </c>
      <c r="B159" s="77">
        <v>1325</v>
      </c>
      <c r="C159" s="78" t="s">
        <v>1735</v>
      </c>
      <c r="D159" s="228"/>
      <c r="E159" s="229"/>
      <c r="F159" s="230"/>
      <c r="G159" s="215" t="s">
        <v>1736</v>
      </c>
      <c r="H159" s="216"/>
      <c r="I159" s="217"/>
      <c r="J159" s="79">
        <f>SUM(L159)</f>
        <v>25.700000000000003</v>
      </c>
      <c r="K159" s="77" t="s">
        <v>16</v>
      </c>
      <c r="L159" s="35">
        <f t="shared" si="9"/>
        <v>25.700000000000003</v>
      </c>
      <c r="M159" t="s">
        <v>1082</v>
      </c>
      <c r="N159"/>
    </row>
    <row r="160" spans="1:14" s="35" customFormat="1" ht="29.25" customHeight="1">
      <c r="A160" s="77" t="s">
        <v>171</v>
      </c>
      <c r="B160" s="77">
        <v>1326</v>
      </c>
      <c r="C160" s="78" t="s">
        <v>1737</v>
      </c>
      <c r="D160" s="228"/>
      <c r="E160" s="229"/>
      <c r="F160" s="230"/>
      <c r="G160" s="215" t="s">
        <v>1738</v>
      </c>
      <c r="H160" s="216"/>
      <c r="I160" s="217"/>
      <c r="J160" s="79">
        <f>SUM(L160)</f>
        <v>334.40000000000003</v>
      </c>
      <c r="K160" s="77" t="s">
        <v>203</v>
      </c>
      <c r="L160" s="35">
        <f t="shared" si="9"/>
        <v>334.40000000000003</v>
      </c>
      <c r="M160" t="s">
        <v>1083</v>
      </c>
      <c r="N160"/>
    </row>
    <row r="161" spans="1:14" s="35" customFormat="1" ht="29.25" customHeight="1">
      <c r="A161" s="77" t="s">
        <v>171</v>
      </c>
      <c r="B161" s="77">
        <v>1327</v>
      </c>
      <c r="C161" s="78" t="s">
        <v>1739</v>
      </c>
      <c r="D161" s="231"/>
      <c r="E161" s="232"/>
      <c r="F161" s="233"/>
      <c r="G161" s="215" t="s">
        <v>1740</v>
      </c>
      <c r="H161" s="216"/>
      <c r="I161" s="217"/>
      <c r="J161" s="79">
        <f>SUM(L161)</f>
        <v>11.100000000000001</v>
      </c>
      <c r="K161" s="77" t="s">
        <v>15</v>
      </c>
      <c r="L161" s="35">
        <f t="shared" si="9"/>
        <v>11.100000000000001</v>
      </c>
      <c r="M161" t="s">
        <v>1084</v>
      </c>
      <c r="N161"/>
    </row>
    <row r="162" spans="1:11" s="29" customFormat="1" ht="27.75" customHeight="1">
      <c r="A162" s="89"/>
      <c r="B162" s="89"/>
      <c r="C162" s="113"/>
      <c r="D162" s="114"/>
      <c r="E162" s="114"/>
      <c r="F162" s="114"/>
      <c r="G162" s="114"/>
      <c r="H162" s="49"/>
      <c r="I162" s="49"/>
      <c r="J162" s="93"/>
      <c r="K162" s="89"/>
    </row>
    <row r="163" spans="1:11" ht="29.25" customHeight="1">
      <c r="A163" s="234" t="s">
        <v>2</v>
      </c>
      <c r="B163" s="235"/>
      <c r="C163" s="236" t="s">
        <v>3</v>
      </c>
      <c r="D163" s="238" t="s">
        <v>4</v>
      </c>
      <c r="E163" s="239"/>
      <c r="F163" s="239"/>
      <c r="G163" s="239"/>
      <c r="H163" s="239"/>
      <c r="I163" s="240"/>
      <c r="J163" s="244" t="s">
        <v>12</v>
      </c>
      <c r="K163" s="236" t="s">
        <v>13</v>
      </c>
    </row>
    <row r="164" spans="1:11" ht="29.25" customHeight="1">
      <c r="A164" s="115" t="s">
        <v>0</v>
      </c>
      <c r="B164" s="115" t="s">
        <v>1</v>
      </c>
      <c r="C164" s="237"/>
      <c r="D164" s="241"/>
      <c r="E164" s="242"/>
      <c r="F164" s="242"/>
      <c r="G164" s="242"/>
      <c r="H164" s="242"/>
      <c r="I164" s="243"/>
      <c r="J164" s="245"/>
      <c r="K164" s="237"/>
    </row>
    <row r="165" spans="1:11" ht="29.25" customHeight="1">
      <c r="A165" s="70" t="s">
        <v>216</v>
      </c>
      <c r="B165" s="70">
        <v>1328</v>
      </c>
      <c r="C165" s="71" t="s">
        <v>1741</v>
      </c>
      <c r="D165" s="202" t="s">
        <v>1531</v>
      </c>
      <c r="E165" s="202"/>
      <c r="F165" s="202" t="s">
        <v>1514</v>
      </c>
      <c r="G165" s="218" t="s">
        <v>219</v>
      </c>
      <c r="H165" s="219"/>
      <c r="I165" s="112" t="s">
        <v>935</v>
      </c>
      <c r="J165" s="73">
        <v>264</v>
      </c>
      <c r="K165" s="70" t="s">
        <v>16</v>
      </c>
    </row>
    <row r="166" spans="1:11" ht="29.25" customHeight="1">
      <c r="A166" s="70" t="s">
        <v>216</v>
      </c>
      <c r="B166" s="70">
        <v>1329</v>
      </c>
      <c r="C166" s="71" t="s">
        <v>1742</v>
      </c>
      <c r="D166" s="202"/>
      <c r="E166" s="202"/>
      <c r="F166" s="202"/>
      <c r="G166" s="220" t="s">
        <v>201</v>
      </c>
      <c r="H166" s="221"/>
      <c r="I166" s="112" t="s">
        <v>927</v>
      </c>
      <c r="J166" s="73">
        <v>1160</v>
      </c>
      <c r="K166" s="70" t="s">
        <v>203</v>
      </c>
    </row>
    <row r="167" spans="1:11" ht="29.25" customHeight="1">
      <c r="A167" s="70" t="s">
        <v>216</v>
      </c>
      <c r="B167" s="70">
        <v>1330</v>
      </c>
      <c r="C167" s="71" t="s">
        <v>1743</v>
      </c>
      <c r="D167" s="202"/>
      <c r="E167" s="202"/>
      <c r="F167" s="202"/>
      <c r="G167" s="218" t="s">
        <v>202</v>
      </c>
      <c r="H167" s="219"/>
      <c r="I167" s="112" t="s">
        <v>928</v>
      </c>
      <c r="J167" s="73">
        <v>39</v>
      </c>
      <c r="K167" s="70" t="s">
        <v>15</v>
      </c>
    </row>
    <row r="168" spans="1:11" ht="29.25" customHeight="1">
      <c r="A168" s="70" t="s">
        <v>216</v>
      </c>
      <c r="B168" s="70">
        <v>1331</v>
      </c>
      <c r="C168" s="71" t="s">
        <v>1744</v>
      </c>
      <c r="D168" s="202" t="s">
        <v>1532</v>
      </c>
      <c r="E168" s="202"/>
      <c r="F168" s="202" t="s">
        <v>1514</v>
      </c>
      <c r="G168" s="218" t="s">
        <v>204</v>
      </c>
      <c r="H168" s="219"/>
      <c r="I168" s="112" t="s">
        <v>929</v>
      </c>
      <c r="J168" s="73">
        <v>268</v>
      </c>
      <c r="K168" s="70" t="s">
        <v>16</v>
      </c>
    </row>
    <row r="169" spans="1:11" ht="29.25" customHeight="1">
      <c r="A169" s="70" t="s">
        <v>216</v>
      </c>
      <c r="B169" s="70">
        <v>1332</v>
      </c>
      <c r="C169" s="71" t="s">
        <v>1742</v>
      </c>
      <c r="D169" s="202"/>
      <c r="E169" s="202"/>
      <c r="F169" s="202"/>
      <c r="G169" s="220" t="s">
        <v>205</v>
      </c>
      <c r="H169" s="221"/>
      <c r="I169" s="112" t="s">
        <v>930</v>
      </c>
      <c r="J169" s="73">
        <v>2319</v>
      </c>
      <c r="K169" s="70" t="s">
        <v>203</v>
      </c>
    </row>
    <row r="170" spans="1:11" ht="29.25" customHeight="1">
      <c r="A170" s="70" t="s">
        <v>216</v>
      </c>
      <c r="B170" s="70">
        <v>1333</v>
      </c>
      <c r="C170" s="71" t="s">
        <v>1745</v>
      </c>
      <c r="D170" s="202"/>
      <c r="E170" s="202"/>
      <c r="F170" s="202"/>
      <c r="G170" s="218" t="s">
        <v>202</v>
      </c>
      <c r="H170" s="219"/>
      <c r="I170" s="112" t="s">
        <v>931</v>
      </c>
      <c r="J170" s="73">
        <v>77</v>
      </c>
      <c r="K170" s="70" t="s">
        <v>15</v>
      </c>
    </row>
    <row r="171" spans="1:11" ht="29.25" customHeight="1">
      <c r="A171" s="70" t="s">
        <v>216</v>
      </c>
      <c r="B171" s="70">
        <v>1334</v>
      </c>
      <c r="C171" s="71" t="s">
        <v>1746</v>
      </c>
      <c r="D171" s="202" t="s">
        <v>1533</v>
      </c>
      <c r="E171" s="202"/>
      <c r="F171" s="202" t="s">
        <v>1529</v>
      </c>
      <c r="G171" s="218" t="s">
        <v>204</v>
      </c>
      <c r="H171" s="219"/>
      <c r="I171" s="112" t="s">
        <v>932</v>
      </c>
      <c r="J171" s="73">
        <v>283</v>
      </c>
      <c r="K171" s="70" t="s">
        <v>16</v>
      </c>
    </row>
    <row r="172" spans="1:11" ht="29.25" customHeight="1">
      <c r="A172" s="70" t="s">
        <v>216</v>
      </c>
      <c r="B172" s="70">
        <v>1335</v>
      </c>
      <c r="C172" s="71" t="s">
        <v>1747</v>
      </c>
      <c r="D172" s="202"/>
      <c r="E172" s="202"/>
      <c r="F172" s="202"/>
      <c r="G172" s="220" t="s">
        <v>205</v>
      </c>
      <c r="H172" s="221"/>
      <c r="I172" s="112" t="s">
        <v>933</v>
      </c>
      <c r="J172" s="73">
        <v>3678</v>
      </c>
      <c r="K172" s="70" t="s">
        <v>203</v>
      </c>
    </row>
    <row r="173" spans="1:11" ht="29.25" customHeight="1">
      <c r="A173" s="70" t="s">
        <v>216</v>
      </c>
      <c r="B173" s="70">
        <v>1336</v>
      </c>
      <c r="C173" s="71" t="s">
        <v>1748</v>
      </c>
      <c r="D173" s="202"/>
      <c r="E173" s="202"/>
      <c r="F173" s="202"/>
      <c r="G173" s="218" t="s">
        <v>202</v>
      </c>
      <c r="H173" s="219"/>
      <c r="I173" s="112" t="s">
        <v>934</v>
      </c>
      <c r="J173" s="73">
        <v>123</v>
      </c>
      <c r="K173" s="70" t="s">
        <v>15</v>
      </c>
    </row>
    <row r="174" spans="1:13" ht="29.25" customHeight="1">
      <c r="A174" s="74" t="s">
        <v>171</v>
      </c>
      <c r="B174" s="74">
        <v>1337</v>
      </c>
      <c r="C174" s="75" t="s">
        <v>1749</v>
      </c>
      <c r="D174" s="203" t="s">
        <v>1638</v>
      </c>
      <c r="E174" s="204"/>
      <c r="F174" s="205"/>
      <c r="G174" s="212" t="s">
        <v>780</v>
      </c>
      <c r="H174" s="213"/>
      <c r="I174" s="214"/>
      <c r="J174" s="76">
        <f>SUM(L174)</f>
        <v>36.168000000000006</v>
      </c>
      <c r="K174" s="74" t="s">
        <v>16</v>
      </c>
      <c r="L174">
        <f aca="true" t="shared" si="10" ref="L174:L182">J165*0.137</f>
        <v>36.168000000000006</v>
      </c>
      <c r="M174" t="s">
        <v>1085</v>
      </c>
    </row>
    <row r="175" spans="1:13" ht="29.25" customHeight="1">
      <c r="A175" s="74" t="s">
        <v>171</v>
      </c>
      <c r="B175" s="74">
        <v>1338</v>
      </c>
      <c r="C175" s="75" t="s">
        <v>1750</v>
      </c>
      <c r="D175" s="206"/>
      <c r="E175" s="207"/>
      <c r="F175" s="208"/>
      <c r="G175" s="212" t="s">
        <v>781</v>
      </c>
      <c r="H175" s="213"/>
      <c r="I175" s="214"/>
      <c r="J175" s="76">
        <f>SUM(L175)</f>
        <v>158.92000000000002</v>
      </c>
      <c r="K175" s="74" t="s">
        <v>203</v>
      </c>
      <c r="L175">
        <f t="shared" si="10"/>
        <v>158.92000000000002</v>
      </c>
      <c r="M175" t="s">
        <v>1087</v>
      </c>
    </row>
    <row r="176" spans="1:13" ht="29.25" customHeight="1">
      <c r="A176" s="74" t="s">
        <v>171</v>
      </c>
      <c r="B176" s="74">
        <v>1339</v>
      </c>
      <c r="C176" s="75" t="s">
        <v>1751</v>
      </c>
      <c r="D176" s="206"/>
      <c r="E176" s="207"/>
      <c r="F176" s="208"/>
      <c r="G176" s="212" t="s">
        <v>782</v>
      </c>
      <c r="H176" s="213"/>
      <c r="I176" s="214"/>
      <c r="J176" s="76">
        <f>SUM(L176)</f>
        <v>5.343</v>
      </c>
      <c r="K176" s="74" t="s">
        <v>15</v>
      </c>
      <c r="L176">
        <f t="shared" si="10"/>
        <v>5.343</v>
      </c>
      <c r="M176" t="s">
        <v>1088</v>
      </c>
    </row>
    <row r="177" spans="1:13" ht="29.25" customHeight="1">
      <c r="A177" s="74" t="s">
        <v>171</v>
      </c>
      <c r="B177" s="74">
        <v>1340</v>
      </c>
      <c r="C177" s="75" t="s">
        <v>1752</v>
      </c>
      <c r="D177" s="206"/>
      <c r="E177" s="207"/>
      <c r="F177" s="208"/>
      <c r="G177" s="212" t="s">
        <v>783</v>
      </c>
      <c r="H177" s="213"/>
      <c r="I177" s="214"/>
      <c r="J177" s="76">
        <f>SUM(L177)</f>
        <v>36.716</v>
      </c>
      <c r="K177" s="74" t="s">
        <v>16</v>
      </c>
      <c r="L177">
        <f t="shared" si="10"/>
        <v>36.716</v>
      </c>
      <c r="M177" t="s">
        <v>1089</v>
      </c>
    </row>
    <row r="178" spans="1:13" ht="29.25" customHeight="1">
      <c r="A178" s="74" t="s">
        <v>171</v>
      </c>
      <c r="B178" s="74">
        <v>1341</v>
      </c>
      <c r="C178" s="75" t="s">
        <v>1753</v>
      </c>
      <c r="D178" s="206"/>
      <c r="E178" s="207"/>
      <c r="F178" s="208"/>
      <c r="G178" s="212" t="s">
        <v>784</v>
      </c>
      <c r="H178" s="213"/>
      <c r="I178" s="214"/>
      <c r="J178" s="76">
        <f>SUM(L178)</f>
        <v>317.70300000000003</v>
      </c>
      <c r="K178" s="74" t="s">
        <v>203</v>
      </c>
      <c r="L178">
        <f t="shared" si="10"/>
        <v>317.70300000000003</v>
      </c>
      <c r="M178" t="s">
        <v>1090</v>
      </c>
    </row>
    <row r="179" spans="1:13" ht="29.25" customHeight="1">
      <c r="A179" s="74" t="s">
        <v>171</v>
      </c>
      <c r="B179" s="74">
        <v>1342</v>
      </c>
      <c r="C179" s="75" t="s">
        <v>1754</v>
      </c>
      <c r="D179" s="206"/>
      <c r="E179" s="207"/>
      <c r="F179" s="208"/>
      <c r="G179" s="212" t="s">
        <v>785</v>
      </c>
      <c r="H179" s="213"/>
      <c r="I179" s="214"/>
      <c r="J179" s="76">
        <f>SUM(L179)</f>
        <v>10.549000000000001</v>
      </c>
      <c r="K179" s="74" t="s">
        <v>15</v>
      </c>
      <c r="L179">
        <f t="shared" si="10"/>
        <v>10.549000000000001</v>
      </c>
      <c r="M179" t="s">
        <v>1091</v>
      </c>
    </row>
    <row r="180" spans="1:13" ht="29.25" customHeight="1">
      <c r="A180" s="74" t="s">
        <v>171</v>
      </c>
      <c r="B180" s="74">
        <v>1343</v>
      </c>
      <c r="C180" s="75" t="s">
        <v>1755</v>
      </c>
      <c r="D180" s="206"/>
      <c r="E180" s="207"/>
      <c r="F180" s="208"/>
      <c r="G180" s="212" t="s">
        <v>786</v>
      </c>
      <c r="H180" s="213"/>
      <c r="I180" s="214"/>
      <c r="J180" s="76">
        <f>SUM(L180)</f>
        <v>38.771</v>
      </c>
      <c r="K180" s="74" t="s">
        <v>16</v>
      </c>
      <c r="L180">
        <f t="shared" si="10"/>
        <v>38.771</v>
      </c>
      <c r="M180" t="s">
        <v>1092</v>
      </c>
    </row>
    <row r="181" spans="1:13" ht="29.25" customHeight="1">
      <c r="A181" s="74" t="s">
        <v>171</v>
      </c>
      <c r="B181" s="74">
        <v>1344</v>
      </c>
      <c r="C181" s="75" t="s">
        <v>1756</v>
      </c>
      <c r="D181" s="206"/>
      <c r="E181" s="207"/>
      <c r="F181" s="208"/>
      <c r="G181" s="212" t="s">
        <v>787</v>
      </c>
      <c r="H181" s="213"/>
      <c r="I181" s="214"/>
      <c r="J181" s="76">
        <f>SUM(L181)</f>
        <v>503.886</v>
      </c>
      <c r="K181" s="74" t="s">
        <v>203</v>
      </c>
      <c r="L181">
        <f t="shared" si="10"/>
        <v>503.886</v>
      </c>
      <c r="M181" t="s">
        <v>1093</v>
      </c>
    </row>
    <row r="182" spans="1:13" ht="29.25" customHeight="1">
      <c r="A182" s="74" t="s">
        <v>171</v>
      </c>
      <c r="B182" s="74">
        <v>1345</v>
      </c>
      <c r="C182" s="75" t="s">
        <v>1757</v>
      </c>
      <c r="D182" s="209"/>
      <c r="E182" s="210"/>
      <c r="F182" s="211"/>
      <c r="G182" s="212" t="s">
        <v>788</v>
      </c>
      <c r="H182" s="213"/>
      <c r="I182" s="214"/>
      <c r="J182" s="76">
        <f>SUM(L182)</f>
        <v>16.851000000000003</v>
      </c>
      <c r="K182" s="74" t="s">
        <v>15</v>
      </c>
      <c r="L182">
        <f t="shared" si="10"/>
        <v>16.851000000000003</v>
      </c>
      <c r="M182" t="s">
        <v>1094</v>
      </c>
    </row>
    <row r="183" spans="1:14" s="35" customFormat="1" ht="29.25" customHeight="1">
      <c r="A183" s="77" t="s">
        <v>171</v>
      </c>
      <c r="B183" s="77">
        <v>1346</v>
      </c>
      <c r="C183" s="78" t="s">
        <v>1758</v>
      </c>
      <c r="D183" s="225" t="s">
        <v>1703</v>
      </c>
      <c r="E183" s="226"/>
      <c r="F183" s="227"/>
      <c r="G183" s="215" t="s">
        <v>780</v>
      </c>
      <c r="H183" s="216"/>
      <c r="I183" s="217"/>
      <c r="J183" s="79">
        <f>SUM(L183)</f>
        <v>26.400000000000002</v>
      </c>
      <c r="K183" s="77" t="s">
        <v>16</v>
      </c>
      <c r="L183">
        <f aca="true" t="shared" si="11" ref="L183:L191">J165*0.1</f>
        <v>26.400000000000002</v>
      </c>
      <c r="M183" t="s">
        <v>1095</v>
      </c>
      <c r="N183"/>
    </row>
    <row r="184" spans="1:14" s="35" customFormat="1" ht="29.25" customHeight="1">
      <c r="A184" s="77" t="s">
        <v>171</v>
      </c>
      <c r="B184" s="77">
        <v>1347</v>
      </c>
      <c r="C184" s="78" t="s">
        <v>1759</v>
      </c>
      <c r="D184" s="228"/>
      <c r="E184" s="229"/>
      <c r="F184" s="230"/>
      <c r="G184" s="215" t="s">
        <v>781</v>
      </c>
      <c r="H184" s="216"/>
      <c r="I184" s="217"/>
      <c r="J184" s="79">
        <f>SUM(L184)</f>
        <v>116</v>
      </c>
      <c r="K184" s="77" t="s">
        <v>203</v>
      </c>
      <c r="L184">
        <f t="shared" si="11"/>
        <v>116</v>
      </c>
      <c r="M184" t="s">
        <v>1096</v>
      </c>
      <c r="N184"/>
    </row>
    <row r="185" spans="1:14" s="35" customFormat="1" ht="29.25" customHeight="1">
      <c r="A185" s="77" t="s">
        <v>171</v>
      </c>
      <c r="B185" s="77">
        <v>1348</v>
      </c>
      <c r="C185" s="78" t="s">
        <v>1760</v>
      </c>
      <c r="D185" s="228"/>
      <c r="E185" s="229"/>
      <c r="F185" s="230"/>
      <c r="G185" s="215" t="s">
        <v>782</v>
      </c>
      <c r="H185" s="216"/>
      <c r="I185" s="217"/>
      <c r="J185" s="79">
        <f>SUM(L185)</f>
        <v>3.9000000000000004</v>
      </c>
      <c r="K185" s="77" t="s">
        <v>15</v>
      </c>
      <c r="L185">
        <f t="shared" si="11"/>
        <v>3.9000000000000004</v>
      </c>
      <c r="M185" t="s">
        <v>1097</v>
      </c>
      <c r="N185"/>
    </row>
    <row r="186" spans="1:14" s="35" customFormat="1" ht="29.25" customHeight="1">
      <c r="A186" s="77" t="s">
        <v>171</v>
      </c>
      <c r="B186" s="77">
        <v>1349</v>
      </c>
      <c r="C186" s="78" t="s">
        <v>1761</v>
      </c>
      <c r="D186" s="228"/>
      <c r="E186" s="229"/>
      <c r="F186" s="230"/>
      <c r="G186" s="215" t="s">
        <v>783</v>
      </c>
      <c r="H186" s="216"/>
      <c r="I186" s="217"/>
      <c r="J186" s="79">
        <f>SUM(L186)</f>
        <v>26.8</v>
      </c>
      <c r="K186" s="77" t="s">
        <v>16</v>
      </c>
      <c r="L186">
        <f t="shared" si="11"/>
        <v>26.8</v>
      </c>
      <c r="M186" t="s">
        <v>1098</v>
      </c>
      <c r="N186"/>
    </row>
    <row r="187" spans="1:14" s="35" customFormat="1" ht="29.25" customHeight="1">
      <c r="A187" s="77" t="s">
        <v>171</v>
      </c>
      <c r="B187" s="77">
        <v>1350</v>
      </c>
      <c r="C187" s="78" t="s">
        <v>1762</v>
      </c>
      <c r="D187" s="228"/>
      <c r="E187" s="229"/>
      <c r="F187" s="230"/>
      <c r="G187" s="215" t="s">
        <v>784</v>
      </c>
      <c r="H187" s="216"/>
      <c r="I187" s="217"/>
      <c r="J187" s="79">
        <f>SUM(L187)</f>
        <v>231.9</v>
      </c>
      <c r="K187" s="77" t="s">
        <v>203</v>
      </c>
      <c r="L187">
        <f t="shared" si="11"/>
        <v>231.9</v>
      </c>
      <c r="M187" t="s">
        <v>1099</v>
      </c>
      <c r="N187"/>
    </row>
    <row r="188" spans="1:14" s="35" customFormat="1" ht="29.25" customHeight="1">
      <c r="A188" s="77" t="s">
        <v>171</v>
      </c>
      <c r="B188" s="77">
        <v>1351</v>
      </c>
      <c r="C188" s="78" t="s">
        <v>1763</v>
      </c>
      <c r="D188" s="228"/>
      <c r="E188" s="229"/>
      <c r="F188" s="230"/>
      <c r="G188" s="215" t="s">
        <v>785</v>
      </c>
      <c r="H188" s="216"/>
      <c r="I188" s="217"/>
      <c r="J188" s="79">
        <f>SUM(L188)</f>
        <v>7.7</v>
      </c>
      <c r="K188" s="77" t="s">
        <v>15</v>
      </c>
      <c r="L188">
        <f t="shared" si="11"/>
        <v>7.7</v>
      </c>
      <c r="M188" t="s">
        <v>1100</v>
      </c>
      <c r="N188"/>
    </row>
    <row r="189" spans="1:14" s="35" customFormat="1" ht="29.25" customHeight="1">
      <c r="A189" s="77" t="s">
        <v>171</v>
      </c>
      <c r="B189" s="77">
        <v>1352</v>
      </c>
      <c r="C189" s="78" t="s">
        <v>1764</v>
      </c>
      <c r="D189" s="228"/>
      <c r="E189" s="229"/>
      <c r="F189" s="230"/>
      <c r="G189" s="215" t="s">
        <v>786</v>
      </c>
      <c r="H189" s="216"/>
      <c r="I189" s="217"/>
      <c r="J189" s="79">
        <f>SUM(L189)</f>
        <v>28.3</v>
      </c>
      <c r="K189" s="77" t="s">
        <v>16</v>
      </c>
      <c r="L189">
        <f t="shared" si="11"/>
        <v>28.3</v>
      </c>
      <c r="M189" t="s">
        <v>1101</v>
      </c>
      <c r="N189"/>
    </row>
    <row r="190" spans="1:14" s="35" customFormat="1" ht="29.25" customHeight="1">
      <c r="A190" s="77" t="s">
        <v>171</v>
      </c>
      <c r="B190" s="77">
        <v>1353</v>
      </c>
      <c r="C190" s="78" t="s">
        <v>1765</v>
      </c>
      <c r="D190" s="228"/>
      <c r="E190" s="229"/>
      <c r="F190" s="230"/>
      <c r="G190" s="215" t="s">
        <v>787</v>
      </c>
      <c r="H190" s="216"/>
      <c r="I190" s="217"/>
      <c r="J190" s="79">
        <f>SUM(L190)</f>
        <v>367.8</v>
      </c>
      <c r="K190" s="77" t="s">
        <v>203</v>
      </c>
      <c r="L190">
        <f t="shared" si="11"/>
        <v>367.8</v>
      </c>
      <c r="M190" t="s">
        <v>1102</v>
      </c>
      <c r="N190"/>
    </row>
    <row r="191" spans="1:14" s="35" customFormat="1" ht="29.25" customHeight="1">
      <c r="A191" s="77" t="s">
        <v>171</v>
      </c>
      <c r="B191" s="77">
        <v>1354</v>
      </c>
      <c r="C191" s="78" t="s">
        <v>1766</v>
      </c>
      <c r="D191" s="231"/>
      <c r="E191" s="232"/>
      <c r="F191" s="233"/>
      <c r="G191" s="215" t="s">
        <v>788</v>
      </c>
      <c r="H191" s="216"/>
      <c r="I191" s="217"/>
      <c r="J191" s="79">
        <f>SUM(L191)</f>
        <v>12.3</v>
      </c>
      <c r="K191" s="77" t="s">
        <v>15</v>
      </c>
      <c r="L191">
        <f t="shared" si="11"/>
        <v>12.3</v>
      </c>
      <c r="M191" t="s">
        <v>1103</v>
      </c>
      <c r="N191"/>
    </row>
    <row r="192" spans="1:12" s="35" customFormat="1" ht="24" customHeight="1">
      <c r="A192" s="89"/>
      <c r="B192" s="89"/>
      <c r="C192" s="113"/>
      <c r="D192" s="114"/>
      <c r="E192" s="114"/>
      <c r="F192" s="114"/>
      <c r="G192" s="114"/>
      <c r="H192" s="49"/>
      <c r="I192" s="49"/>
      <c r="J192" s="93"/>
      <c r="K192" s="89"/>
      <c r="L192" s="52"/>
    </row>
    <row r="193" spans="1:11" ht="29.25" customHeight="1">
      <c r="A193" s="70" t="s">
        <v>171</v>
      </c>
      <c r="B193" s="70">
        <v>1355</v>
      </c>
      <c r="C193" s="71" t="s">
        <v>719</v>
      </c>
      <c r="D193" s="253" t="s">
        <v>702</v>
      </c>
      <c r="E193" s="254"/>
      <c r="F193" s="255"/>
      <c r="G193" s="256" t="s">
        <v>789</v>
      </c>
      <c r="H193" s="257"/>
      <c r="I193" s="258"/>
      <c r="J193" s="73">
        <v>200</v>
      </c>
      <c r="K193" s="70" t="s">
        <v>704</v>
      </c>
    </row>
    <row r="194" spans="1:13" ht="29.25" customHeight="1">
      <c r="A194" s="74" t="s">
        <v>171</v>
      </c>
      <c r="B194" s="74">
        <v>1356</v>
      </c>
      <c r="C194" s="75" t="s">
        <v>725</v>
      </c>
      <c r="D194" s="222" t="s">
        <v>706</v>
      </c>
      <c r="E194" s="223"/>
      <c r="F194" s="224"/>
      <c r="G194" s="212" t="s">
        <v>790</v>
      </c>
      <c r="H194" s="213"/>
      <c r="I194" s="214"/>
      <c r="J194" s="76">
        <f>SUM(L194)</f>
        <v>27.400000000000002</v>
      </c>
      <c r="K194" s="74" t="s">
        <v>704</v>
      </c>
      <c r="L194">
        <f>J193*0.137</f>
        <v>27.400000000000002</v>
      </c>
      <c r="M194" t="s">
        <v>1104</v>
      </c>
    </row>
    <row r="195" spans="1:13" s="35" customFormat="1" ht="29.25" customHeight="1">
      <c r="A195" s="77" t="s">
        <v>171</v>
      </c>
      <c r="B195" s="77">
        <v>1357</v>
      </c>
      <c r="C195" s="78" t="s">
        <v>726</v>
      </c>
      <c r="D195" s="259" t="s">
        <v>709</v>
      </c>
      <c r="E195" s="260"/>
      <c r="F195" s="261"/>
      <c r="G195" s="215" t="s">
        <v>790</v>
      </c>
      <c r="H195" s="216"/>
      <c r="I195" s="217"/>
      <c r="J195" s="79">
        <f>SUM(L195)</f>
        <v>20</v>
      </c>
      <c r="K195" s="77" t="s">
        <v>704</v>
      </c>
      <c r="L195">
        <f>J193*0.1</f>
        <v>20</v>
      </c>
      <c r="M195" s="35" t="s">
        <v>1105</v>
      </c>
    </row>
    <row r="196" spans="1:11" ht="29.25" customHeight="1">
      <c r="A196" s="17"/>
      <c r="B196" s="17"/>
      <c r="C196" s="62"/>
      <c r="D196" s="39"/>
      <c r="E196" s="39"/>
      <c r="F196" s="39"/>
      <c r="G196" s="36"/>
      <c r="H196" s="40"/>
      <c r="I196" s="40"/>
      <c r="J196" s="18"/>
      <c r="K196" s="17"/>
    </row>
    <row r="197" spans="1:11" ht="29.25" customHeight="1">
      <c r="A197" s="252" t="s">
        <v>1956</v>
      </c>
      <c r="B197" s="252"/>
      <c r="C197" s="252"/>
      <c r="D197" s="252"/>
      <c r="E197" s="252"/>
      <c r="F197" s="252"/>
      <c r="G197" s="252"/>
      <c r="H197" s="252"/>
      <c r="I197" s="252"/>
      <c r="J197" s="252"/>
      <c r="K197" s="252"/>
    </row>
    <row r="198" spans="1:11" ht="29.25" customHeight="1">
      <c r="A198" s="234" t="s">
        <v>2</v>
      </c>
      <c r="B198" s="235"/>
      <c r="C198" s="236" t="s">
        <v>3</v>
      </c>
      <c r="D198" s="238" t="s">
        <v>4</v>
      </c>
      <c r="E198" s="239"/>
      <c r="F198" s="239"/>
      <c r="G198" s="239"/>
      <c r="H198" s="239"/>
      <c r="I198" s="240"/>
      <c r="J198" s="244" t="s">
        <v>12</v>
      </c>
      <c r="K198" s="236" t="s">
        <v>13</v>
      </c>
    </row>
    <row r="199" spans="1:11" ht="29.25" customHeight="1">
      <c r="A199" s="115" t="s">
        <v>0</v>
      </c>
      <c r="B199" s="115" t="s">
        <v>1</v>
      </c>
      <c r="C199" s="237"/>
      <c r="D199" s="241"/>
      <c r="E199" s="242"/>
      <c r="F199" s="242"/>
      <c r="G199" s="242"/>
      <c r="H199" s="242"/>
      <c r="I199" s="243"/>
      <c r="J199" s="245"/>
      <c r="K199" s="237"/>
    </row>
    <row r="200" spans="1:11" ht="29.25" customHeight="1">
      <c r="A200" s="70" t="s">
        <v>216</v>
      </c>
      <c r="B200" s="70">
        <v>1401</v>
      </c>
      <c r="C200" s="71" t="s">
        <v>727</v>
      </c>
      <c r="D200" s="199" t="s">
        <v>1823</v>
      </c>
      <c r="E200" s="202" t="s">
        <v>1767</v>
      </c>
      <c r="F200" s="202" t="s">
        <v>1514</v>
      </c>
      <c r="G200" s="218" t="s">
        <v>219</v>
      </c>
      <c r="H200" s="219"/>
      <c r="I200" s="112" t="s">
        <v>936</v>
      </c>
      <c r="J200" s="73">
        <f aca="true" t="shared" si="12" ref="J200:J208">J4*0.9</f>
        <v>216</v>
      </c>
      <c r="K200" s="70" t="s">
        <v>16</v>
      </c>
    </row>
    <row r="201" spans="1:11" ht="29.25" customHeight="1">
      <c r="A201" s="70" t="s">
        <v>216</v>
      </c>
      <c r="B201" s="70">
        <v>1402</v>
      </c>
      <c r="C201" s="71" t="s">
        <v>1770</v>
      </c>
      <c r="D201" s="200"/>
      <c r="E201" s="202"/>
      <c r="F201" s="202"/>
      <c r="G201" s="220" t="s">
        <v>201</v>
      </c>
      <c r="H201" s="221"/>
      <c r="I201" s="112" t="s">
        <v>937</v>
      </c>
      <c r="J201" s="73">
        <f t="shared" si="12"/>
        <v>949.5</v>
      </c>
      <c r="K201" s="70" t="s">
        <v>203</v>
      </c>
    </row>
    <row r="202" spans="1:11" ht="29.25" customHeight="1">
      <c r="A202" s="70" t="s">
        <v>216</v>
      </c>
      <c r="B202" s="70">
        <v>1403</v>
      </c>
      <c r="C202" s="71" t="s">
        <v>1771</v>
      </c>
      <c r="D202" s="200"/>
      <c r="E202" s="202"/>
      <c r="F202" s="202"/>
      <c r="G202" s="218" t="s">
        <v>202</v>
      </c>
      <c r="H202" s="219"/>
      <c r="I202" s="112" t="s">
        <v>938</v>
      </c>
      <c r="J202" s="73">
        <f t="shared" si="12"/>
        <v>31.5</v>
      </c>
      <c r="K202" s="70" t="s">
        <v>15</v>
      </c>
    </row>
    <row r="203" spans="1:11" ht="29.25" customHeight="1">
      <c r="A203" s="70" t="s">
        <v>216</v>
      </c>
      <c r="B203" s="70">
        <v>1404</v>
      </c>
      <c r="C203" s="71" t="s">
        <v>1772</v>
      </c>
      <c r="D203" s="200"/>
      <c r="E203" s="202" t="s">
        <v>1768</v>
      </c>
      <c r="F203" s="202" t="s">
        <v>1824</v>
      </c>
      <c r="G203" s="218" t="s">
        <v>204</v>
      </c>
      <c r="H203" s="219"/>
      <c r="I203" s="112" t="s">
        <v>939</v>
      </c>
      <c r="J203" s="73">
        <f t="shared" si="12"/>
        <v>219.6</v>
      </c>
      <c r="K203" s="70" t="s">
        <v>16</v>
      </c>
    </row>
    <row r="204" spans="1:11" ht="29.25" customHeight="1">
      <c r="A204" s="70" t="s">
        <v>216</v>
      </c>
      <c r="B204" s="70">
        <v>1405</v>
      </c>
      <c r="C204" s="71" t="s">
        <v>1773</v>
      </c>
      <c r="D204" s="200"/>
      <c r="E204" s="202"/>
      <c r="F204" s="202"/>
      <c r="G204" s="220" t="s">
        <v>205</v>
      </c>
      <c r="H204" s="221"/>
      <c r="I204" s="112" t="s">
        <v>940</v>
      </c>
      <c r="J204" s="73">
        <f t="shared" si="12"/>
        <v>1897.2</v>
      </c>
      <c r="K204" s="70" t="s">
        <v>203</v>
      </c>
    </row>
    <row r="205" spans="1:11" ht="29.25" customHeight="1">
      <c r="A205" s="70" t="s">
        <v>216</v>
      </c>
      <c r="B205" s="70">
        <v>1406</v>
      </c>
      <c r="C205" s="71" t="s">
        <v>1774</v>
      </c>
      <c r="D205" s="200"/>
      <c r="E205" s="202"/>
      <c r="F205" s="202"/>
      <c r="G205" s="218" t="s">
        <v>202</v>
      </c>
      <c r="H205" s="219"/>
      <c r="I205" s="112" t="s">
        <v>941</v>
      </c>
      <c r="J205" s="73">
        <f t="shared" si="12"/>
        <v>63</v>
      </c>
      <c r="K205" s="70" t="s">
        <v>15</v>
      </c>
    </row>
    <row r="206" spans="1:11" ht="29.25" customHeight="1">
      <c r="A206" s="70" t="s">
        <v>216</v>
      </c>
      <c r="B206" s="70">
        <v>1407</v>
      </c>
      <c r="C206" s="71" t="s">
        <v>1775</v>
      </c>
      <c r="D206" s="200"/>
      <c r="E206" s="202" t="s">
        <v>1769</v>
      </c>
      <c r="F206" s="202" t="s">
        <v>1529</v>
      </c>
      <c r="G206" s="218" t="s">
        <v>204</v>
      </c>
      <c r="H206" s="219"/>
      <c r="I206" s="112" t="s">
        <v>728</v>
      </c>
      <c r="J206" s="73">
        <f t="shared" si="12"/>
        <v>231.3</v>
      </c>
      <c r="K206" s="70" t="s">
        <v>16</v>
      </c>
    </row>
    <row r="207" spans="1:11" ht="29.25" customHeight="1">
      <c r="A207" s="70" t="s">
        <v>216</v>
      </c>
      <c r="B207" s="70">
        <v>1408</v>
      </c>
      <c r="C207" s="71" t="s">
        <v>1776</v>
      </c>
      <c r="D207" s="200"/>
      <c r="E207" s="202"/>
      <c r="F207" s="202"/>
      <c r="G207" s="220" t="s">
        <v>205</v>
      </c>
      <c r="H207" s="221"/>
      <c r="I207" s="112" t="s">
        <v>1112</v>
      </c>
      <c r="J207" s="73">
        <f t="shared" si="12"/>
        <v>3009.6</v>
      </c>
      <c r="K207" s="70" t="s">
        <v>203</v>
      </c>
    </row>
    <row r="208" spans="1:11" ht="29.25" customHeight="1">
      <c r="A208" s="70" t="s">
        <v>216</v>
      </c>
      <c r="B208" s="70">
        <v>1409</v>
      </c>
      <c r="C208" s="71" t="s">
        <v>1777</v>
      </c>
      <c r="D208" s="201"/>
      <c r="E208" s="202"/>
      <c r="F208" s="202"/>
      <c r="G208" s="218" t="s">
        <v>202</v>
      </c>
      <c r="H208" s="219"/>
      <c r="I208" s="112" t="s">
        <v>1113</v>
      </c>
      <c r="J208" s="73">
        <f t="shared" si="12"/>
        <v>99.9</v>
      </c>
      <c r="K208" s="70" t="s">
        <v>15</v>
      </c>
    </row>
    <row r="209" spans="1:13" ht="29.25" customHeight="1">
      <c r="A209" s="74" t="s">
        <v>171</v>
      </c>
      <c r="B209" s="74">
        <v>1410</v>
      </c>
      <c r="C209" s="120" t="s">
        <v>1778</v>
      </c>
      <c r="D209" s="203" t="s">
        <v>1515</v>
      </c>
      <c r="E209" s="204"/>
      <c r="F209" s="205"/>
      <c r="G209" s="212" t="s">
        <v>729</v>
      </c>
      <c r="H209" s="213"/>
      <c r="I209" s="214"/>
      <c r="J209" s="76">
        <f>SUM(L209)</f>
        <v>29.592000000000002</v>
      </c>
      <c r="K209" s="74" t="s">
        <v>16</v>
      </c>
      <c r="L209">
        <f aca="true" t="shared" si="13" ref="L209:L217">J200*0.137</f>
        <v>29.592000000000002</v>
      </c>
      <c r="M209" t="s">
        <v>1114</v>
      </c>
    </row>
    <row r="210" spans="1:13" ht="29.25" customHeight="1">
      <c r="A210" s="74" t="s">
        <v>171</v>
      </c>
      <c r="B210" s="74">
        <v>1411</v>
      </c>
      <c r="C210" s="120" t="s">
        <v>1779</v>
      </c>
      <c r="D210" s="206"/>
      <c r="E210" s="207"/>
      <c r="F210" s="208"/>
      <c r="G210" s="212" t="s">
        <v>730</v>
      </c>
      <c r="H210" s="213"/>
      <c r="I210" s="214"/>
      <c r="J210" s="76">
        <f>SUM(L210)</f>
        <v>130.0815</v>
      </c>
      <c r="K210" s="74" t="s">
        <v>203</v>
      </c>
      <c r="L210">
        <f t="shared" si="13"/>
        <v>130.0815</v>
      </c>
      <c r="M210" t="s">
        <v>1115</v>
      </c>
    </row>
    <row r="211" spans="1:13" ht="29.25" customHeight="1">
      <c r="A211" s="74" t="s">
        <v>171</v>
      </c>
      <c r="B211" s="74">
        <v>1412</v>
      </c>
      <c r="C211" s="120" t="s">
        <v>1780</v>
      </c>
      <c r="D211" s="206"/>
      <c r="E211" s="207"/>
      <c r="F211" s="208"/>
      <c r="G211" s="212" t="s">
        <v>731</v>
      </c>
      <c r="H211" s="213"/>
      <c r="I211" s="214"/>
      <c r="J211" s="76">
        <f>SUM(L211)</f>
        <v>4.3155</v>
      </c>
      <c r="K211" s="74" t="s">
        <v>15</v>
      </c>
      <c r="L211">
        <f t="shared" si="13"/>
        <v>4.3155</v>
      </c>
      <c r="M211" t="s">
        <v>1116</v>
      </c>
    </row>
    <row r="212" spans="1:13" ht="29.25" customHeight="1">
      <c r="A212" s="74" t="s">
        <v>171</v>
      </c>
      <c r="B212" s="74">
        <v>1413</v>
      </c>
      <c r="C212" s="120" t="s">
        <v>1781</v>
      </c>
      <c r="D212" s="206"/>
      <c r="E212" s="207"/>
      <c r="F212" s="208"/>
      <c r="G212" s="212" t="s">
        <v>732</v>
      </c>
      <c r="H212" s="213"/>
      <c r="I212" s="214"/>
      <c r="J212" s="76">
        <f>SUM(L212)</f>
        <v>30.0852</v>
      </c>
      <c r="K212" s="74" t="s">
        <v>16</v>
      </c>
      <c r="L212">
        <f t="shared" si="13"/>
        <v>30.0852</v>
      </c>
      <c r="M212" t="s">
        <v>1117</v>
      </c>
    </row>
    <row r="213" spans="1:13" ht="29.25" customHeight="1">
      <c r="A213" s="74" t="s">
        <v>171</v>
      </c>
      <c r="B213" s="74">
        <v>1414</v>
      </c>
      <c r="C213" s="120" t="s">
        <v>1782</v>
      </c>
      <c r="D213" s="206"/>
      <c r="E213" s="207"/>
      <c r="F213" s="208"/>
      <c r="G213" s="212" t="s">
        <v>733</v>
      </c>
      <c r="H213" s="213"/>
      <c r="I213" s="214"/>
      <c r="J213" s="76">
        <f>SUM(L213)</f>
        <v>259.9164</v>
      </c>
      <c r="K213" s="74" t="s">
        <v>203</v>
      </c>
      <c r="L213">
        <f t="shared" si="13"/>
        <v>259.9164</v>
      </c>
      <c r="M213" t="s">
        <v>1118</v>
      </c>
    </row>
    <row r="214" spans="1:13" ht="29.25" customHeight="1">
      <c r="A214" s="74" t="s">
        <v>171</v>
      </c>
      <c r="B214" s="74">
        <v>1415</v>
      </c>
      <c r="C214" s="120" t="s">
        <v>1783</v>
      </c>
      <c r="D214" s="206"/>
      <c r="E214" s="207"/>
      <c r="F214" s="208"/>
      <c r="G214" s="212" t="s">
        <v>734</v>
      </c>
      <c r="H214" s="213"/>
      <c r="I214" s="214"/>
      <c r="J214" s="76">
        <f>SUM(L214)</f>
        <v>8.631</v>
      </c>
      <c r="K214" s="74" t="s">
        <v>15</v>
      </c>
      <c r="L214">
        <f t="shared" si="13"/>
        <v>8.631</v>
      </c>
      <c r="M214" t="s">
        <v>1119</v>
      </c>
    </row>
    <row r="215" spans="1:13" ht="29.25" customHeight="1">
      <c r="A215" s="74" t="s">
        <v>171</v>
      </c>
      <c r="B215" s="74">
        <v>1416</v>
      </c>
      <c r="C215" s="120" t="s">
        <v>1784</v>
      </c>
      <c r="D215" s="206"/>
      <c r="E215" s="207"/>
      <c r="F215" s="208"/>
      <c r="G215" s="212" t="s">
        <v>735</v>
      </c>
      <c r="H215" s="213"/>
      <c r="I215" s="214"/>
      <c r="J215" s="76">
        <f>SUM(L215)</f>
        <v>31.688100000000006</v>
      </c>
      <c r="K215" s="74" t="s">
        <v>16</v>
      </c>
      <c r="L215">
        <f t="shared" si="13"/>
        <v>31.688100000000006</v>
      </c>
      <c r="M215" t="s">
        <v>1120</v>
      </c>
    </row>
    <row r="216" spans="1:13" ht="29.25" customHeight="1">
      <c r="A216" s="74" t="s">
        <v>171</v>
      </c>
      <c r="B216" s="74">
        <v>1417</v>
      </c>
      <c r="C216" s="120" t="s">
        <v>1785</v>
      </c>
      <c r="D216" s="206"/>
      <c r="E216" s="207"/>
      <c r="F216" s="208"/>
      <c r="G216" s="212" t="s">
        <v>736</v>
      </c>
      <c r="H216" s="213"/>
      <c r="I216" s="214"/>
      <c r="J216" s="76">
        <f>SUM(L216)</f>
        <v>412.3152</v>
      </c>
      <c r="K216" s="74" t="s">
        <v>203</v>
      </c>
      <c r="L216">
        <f t="shared" si="13"/>
        <v>412.3152</v>
      </c>
      <c r="M216" t="s">
        <v>1121</v>
      </c>
    </row>
    <row r="217" spans="1:13" ht="29.25" customHeight="1">
      <c r="A217" s="74" t="s">
        <v>171</v>
      </c>
      <c r="B217" s="74">
        <v>1418</v>
      </c>
      <c r="C217" s="120" t="s">
        <v>1786</v>
      </c>
      <c r="D217" s="209"/>
      <c r="E217" s="210"/>
      <c r="F217" s="211"/>
      <c r="G217" s="212" t="s">
        <v>737</v>
      </c>
      <c r="H217" s="213"/>
      <c r="I217" s="214"/>
      <c r="J217" s="76">
        <f>SUM(L217)</f>
        <v>13.686300000000001</v>
      </c>
      <c r="K217" s="74" t="s">
        <v>15</v>
      </c>
      <c r="L217">
        <f t="shared" si="13"/>
        <v>13.686300000000001</v>
      </c>
      <c r="M217" t="s">
        <v>1122</v>
      </c>
    </row>
    <row r="218" spans="1:14" s="35" customFormat="1" ht="29.25" customHeight="1">
      <c r="A218" s="77" t="s">
        <v>171</v>
      </c>
      <c r="B218" s="77">
        <v>1419</v>
      </c>
      <c r="C218" s="121" t="s">
        <v>1787</v>
      </c>
      <c r="D218" s="225" t="s">
        <v>1516</v>
      </c>
      <c r="E218" s="226"/>
      <c r="F218" s="227"/>
      <c r="G218" s="215" t="s">
        <v>729</v>
      </c>
      <c r="H218" s="216"/>
      <c r="I218" s="217"/>
      <c r="J218" s="79">
        <f>SUM(L218)</f>
        <v>21.6</v>
      </c>
      <c r="K218" s="77" t="s">
        <v>16</v>
      </c>
      <c r="L218" s="35">
        <f aca="true" t="shared" si="14" ref="L218:L226">J200*0.1</f>
        <v>21.6</v>
      </c>
      <c r="M218" t="s">
        <v>1123</v>
      </c>
      <c r="N218"/>
    </row>
    <row r="219" spans="1:14" s="35" customFormat="1" ht="29.25" customHeight="1">
      <c r="A219" s="77" t="s">
        <v>171</v>
      </c>
      <c r="B219" s="77">
        <v>1420</v>
      </c>
      <c r="C219" s="121" t="s">
        <v>1788</v>
      </c>
      <c r="D219" s="228"/>
      <c r="E219" s="229"/>
      <c r="F219" s="230"/>
      <c r="G219" s="215" t="s">
        <v>730</v>
      </c>
      <c r="H219" s="216"/>
      <c r="I219" s="217"/>
      <c r="J219" s="79">
        <f>SUM(L219)</f>
        <v>94.95</v>
      </c>
      <c r="K219" s="77" t="s">
        <v>203</v>
      </c>
      <c r="L219" s="35">
        <f t="shared" si="14"/>
        <v>94.95</v>
      </c>
      <c r="M219" t="s">
        <v>1124</v>
      </c>
      <c r="N219"/>
    </row>
    <row r="220" spans="1:14" s="35" customFormat="1" ht="29.25" customHeight="1">
      <c r="A220" s="77" t="s">
        <v>171</v>
      </c>
      <c r="B220" s="77">
        <v>1421</v>
      </c>
      <c r="C220" s="121" t="s">
        <v>1789</v>
      </c>
      <c r="D220" s="228"/>
      <c r="E220" s="229"/>
      <c r="F220" s="230"/>
      <c r="G220" s="215" t="s">
        <v>731</v>
      </c>
      <c r="H220" s="216"/>
      <c r="I220" s="217"/>
      <c r="J220" s="79">
        <f>SUM(L220)</f>
        <v>3.1500000000000004</v>
      </c>
      <c r="K220" s="77" t="s">
        <v>15</v>
      </c>
      <c r="L220" s="35">
        <f t="shared" si="14"/>
        <v>3.1500000000000004</v>
      </c>
      <c r="M220" t="s">
        <v>1125</v>
      </c>
      <c r="N220"/>
    </row>
    <row r="221" spans="1:14" s="35" customFormat="1" ht="29.25" customHeight="1">
      <c r="A221" s="77" t="s">
        <v>171</v>
      </c>
      <c r="B221" s="77">
        <v>1422</v>
      </c>
      <c r="C221" s="121" t="s">
        <v>1790</v>
      </c>
      <c r="D221" s="228"/>
      <c r="E221" s="229"/>
      <c r="F221" s="230"/>
      <c r="G221" s="215" t="s">
        <v>732</v>
      </c>
      <c r="H221" s="216"/>
      <c r="I221" s="217"/>
      <c r="J221" s="79">
        <f>SUM(L221)</f>
        <v>21.96</v>
      </c>
      <c r="K221" s="77" t="s">
        <v>16</v>
      </c>
      <c r="L221" s="35">
        <f t="shared" si="14"/>
        <v>21.96</v>
      </c>
      <c r="M221" t="s">
        <v>1126</v>
      </c>
      <c r="N221"/>
    </row>
    <row r="222" spans="1:14" s="35" customFormat="1" ht="29.25" customHeight="1">
      <c r="A222" s="77" t="s">
        <v>171</v>
      </c>
      <c r="B222" s="77">
        <v>1423</v>
      </c>
      <c r="C222" s="121" t="s">
        <v>1791</v>
      </c>
      <c r="D222" s="228"/>
      <c r="E222" s="229"/>
      <c r="F222" s="230"/>
      <c r="G222" s="215" t="s">
        <v>733</v>
      </c>
      <c r="H222" s="216"/>
      <c r="I222" s="217"/>
      <c r="J222" s="79">
        <f>SUM(L222)</f>
        <v>189.72000000000003</v>
      </c>
      <c r="K222" s="77" t="s">
        <v>203</v>
      </c>
      <c r="L222" s="35">
        <f t="shared" si="14"/>
        <v>189.72000000000003</v>
      </c>
      <c r="M222" t="s">
        <v>1127</v>
      </c>
      <c r="N222"/>
    </row>
    <row r="223" spans="1:14" s="35" customFormat="1" ht="29.25" customHeight="1">
      <c r="A223" s="77" t="s">
        <v>171</v>
      </c>
      <c r="B223" s="77">
        <v>1424</v>
      </c>
      <c r="C223" s="121" t="s">
        <v>1792</v>
      </c>
      <c r="D223" s="228"/>
      <c r="E223" s="229"/>
      <c r="F223" s="230"/>
      <c r="G223" s="215" t="s">
        <v>734</v>
      </c>
      <c r="H223" s="216"/>
      <c r="I223" s="217"/>
      <c r="J223" s="79">
        <f>SUM(L223)</f>
        <v>6.300000000000001</v>
      </c>
      <c r="K223" s="77" t="s">
        <v>15</v>
      </c>
      <c r="L223" s="35">
        <f t="shared" si="14"/>
        <v>6.300000000000001</v>
      </c>
      <c r="M223" t="s">
        <v>1128</v>
      </c>
      <c r="N223"/>
    </row>
    <row r="224" spans="1:14" s="35" customFormat="1" ht="29.25" customHeight="1">
      <c r="A224" s="77" t="s">
        <v>171</v>
      </c>
      <c r="B224" s="77">
        <v>1425</v>
      </c>
      <c r="C224" s="121" t="s">
        <v>1793</v>
      </c>
      <c r="D224" s="228"/>
      <c r="E224" s="229"/>
      <c r="F224" s="230"/>
      <c r="G224" s="215" t="s">
        <v>735</v>
      </c>
      <c r="H224" s="216"/>
      <c r="I224" s="217"/>
      <c r="J224" s="79">
        <f>SUM(L224)</f>
        <v>23.130000000000003</v>
      </c>
      <c r="K224" s="77" t="s">
        <v>16</v>
      </c>
      <c r="L224" s="35">
        <f t="shared" si="14"/>
        <v>23.130000000000003</v>
      </c>
      <c r="M224" t="s">
        <v>1129</v>
      </c>
      <c r="N224"/>
    </row>
    <row r="225" spans="1:14" s="35" customFormat="1" ht="29.25" customHeight="1">
      <c r="A225" s="77" t="s">
        <v>171</v>
      </c>
      <c r="B225" s="77">
        <v>1426</v>
      </c>
      <c r="C225" s="121" t="s">
        <v>1794</v>
      </c>
      <c r="D225" s="228"/>
      <c r="E225" s="229"/>
      <c r="F225" s="230"/>
      <c r="G225" s="215" t="s">
        <v>736</v>
      </c>
      <c r="H225" s="216"/>
      <c r="I225" s="217"/>
      <c r="J225" s="79">
        <f>SUM(L225)</f>
        <v>300.96</v>
      </c>
      <c r="K225" s="77" t="s">
        <v>203</v>
      </c>
      <c r="L225" s="35">
        <f t="shared" si="14"/>
        <v>300.96</v>
      </c>
      <c r="M225" t="s">
        <v>1130</v>
      </c>
      <c r="N225"/>
    </row>
    <row r="226" spans="1:14" s="35" customFormat="1" ht="29.25" customHeight="1">
      <c r="A226" s="77" t="s">
        <v>171</v>
      </c>
      <c r="B226" s="77">
        <v>1427</v>
      </c>
      <c r="C226" s="121" t="s">
        <v>1795</v>
      </c>
      <c r="D226" s="231"/>
      <c r="E226" s="232"/>
      <c r="F226" s="233"/>
      <c r="G226" s="215" t="s">
        <v>737</v>
      </c>
      <c r="H226" s="216"/>
      <c r="I226" s="217"/>
      <c r="J226" s="79">
        <f>SUM(L226)</f>
        <v>9.990000000000002</v>
      </c>
      <c r="K226" s="77" t="s">
        <v>15</v>
      </c>
      <c r="L226" s="35">
        <f t="shared" si="14"/>
        <v>9.990000000000002</v>
      </c>
      <c r="M226" t="s">
        <v>1131</v>
      </c>
      <c r="N226"/>
    </row>
    <row r="227" spans="1:15" ht="29.25" customHeight="1">
      <c r="A227" s="70" t="s">
        <v>216</v>
      </c>
      <c r="B227" s="70">
        <v>1428</v>
      </c>
      <c r="C227" s="122" t="s">
        <v>1796</v>
      </c>
      <c r="D227" s="199" t="s">
        <v>1823</v>
      </c>
      <c r="E227" s="202" t="s">
        <v>1767</v>
      </c>
      <c r="F227" s="202" t="s">
        <v>1514</v>
      </c>
      <c r="G227" s="218" t="s">
        <v>219</v>
      </c>
      <c r="H227" s="219"/>
      <c r="I227" s="112" t="s">
        <v>738</v>
      </c>
      <c r="J227" s="73">
        <f aca="true" t="shared" si="15" ref="J227:J235">J34*0.9</f>
        <v>237.6</v>
      </c>
      <c r="K227" s="70" t="s">
        <v>16</v>
      </c>
      <c r="L227" s="52"/>
      <c r="M227" s="18"/>
      <c r="O227" s="53"/>
    </row>
    <row r="228" spans="1:15" ht="29.25" customHeight="1">
      <c r="A228" s="70" t="s">
        <v>216</v>
      </c>
      <c r="B228" s="70">
        <v>1429</v>
      </c>
      <c r="C228" s="122" t="s">
        <v>1797</v>
      </c>
      <c r="D228" s="200"/>
      <c r="E228" s="202"/>
      <c r="F228" s="202"/>
      <c r="G228" s="220" t="s">
        <v>201</v>
      </c>
      <c r="H228" s="221"/>
      <c r="I228" s="112" t="s">
        <v>942</v>
      </c>
      <c r="J228" s="73">
        <f t="shared" si="15"/>
        <v>1044</v>
      </c>
      <c r="K228" s="70" t="s">
        <v>203</v>
      </c>
      <c r="L228" s="52"/>
      <c r="M228" s="18"/>
      <c r="O228" s="53"/>
    </row>
    <row r="229" spans="1:15" ht="29.25" customHeight="1">
      <c r="A229" s="70" t="s">
        <v>216</v>
      </c>
      <c r="B229" s="70">
        <v>1430</v>
      </c>
      <c r="C229" s="122" t="s">
        <v>1798</v>
      </c>
      <c r="D229" s="200"/>
      <c r="E229" s="202"/>
      <c r="F229" s="202"/>
      <c r="G229" s="218" t="s">
        <v>202</v>
      </c>
      <c r="H229" s="219"/>
      <c r="I229" s="112" t="s">
        <v>943</v>
      </c>
      <c r="J229" s="73">
        <f t="shared" si="15"/>
        <v>35.1</v>
      </c>
      <c r="K229" s="70" t="s">
        <v>15</v>
      </c>
      <c r="L229" s="52"/>
      <c r="M229" s="18"/>
      <c r="O229" s="53"/>
    </row>
    <row r="230" spans="1:15" ht="29.25" customHeight="1">
      <c r="A230" s="70" t="s">
        <v>216</v>
      </c>
      <c r="B230" s="70">
        <v>1431</v>
      </c>
      <c r="C230" s="122" t="s">
        <v>1799</v>
      </c>
      <c r="D230" s="200"/>
      <c r="E230" s="202" t="s">
        <v>1768</v>
      </c>
      <c r="F230" s="202" t="s">
        <v>1514</v>
      </c>
      <c r="G230" s="218" t="s">
        <v>204</v>
      </c>
      <c r="H230" s="219"/>
      <c r="I230" s="112" t="s">
        <v>739</v>
      </c>
      <c r="J230" s="73">
        <f t="shared" si="15"/>
        <v>241.20000000000002</v>
      </c>
      <c r="K230" s="70" t="s">
        <v>16</v>
      </c>
      <c r="L230" s="52"/>
      <c r="M230" s="18"/>
      <c r="O230" s="53"/>
    </row>
    <row r="231" spans="1:15" ht="29.25" customHeight="1">
      <c r="A231" s="70" t="s">
        <v>216</v>
      </c>
      <c r="B231" s="70">
        <v>1432</v>
      </c>
      <c r="C231" s="122" t="s">
        <v>1800</v>
      </c>
      <c r="D231" s="200"/>
      <c r="E231" s="202"/>
      <c r="F231" s="202"/>
      <c r="G231" s="220" t="s">
        <v>205</v>
      </c>
      <c r="H231" s="221"/>
      <c r="I231" s="112" t="s">
        <v>944</v>
      </c>
      <c r="J231" s="73">
        <f t="shared" si="15"/>
        <v>2087.1</v>
      </c>
      <c r="K231" s="70" t="s">
        <v>203</v>
      </c>
      <c r="L231" s="52"/>
      <c r="M231" s="18"/>
      <c r="O231" s="53"/>
    </row>
    <row r="232" spans="1:15" ht="29.25" customHeight="1">
      <c r="A232" s="70" t="s">
        <v>216</v>
      </c>
      <c r="B232" s="70">
        <v>1433</v>
      </c>
      <c r="C232" s="122" t="s">
        <v>1801</v>
      </c>
      <c r="D232" s="200"/>
      <c r="E232" s="202"/>
      <c r="F232" s="202"/>
      <c r="G232" s="218" t="s">
        <v>202</v>
      </c>
      <c r="H232" s="219"/>
      <c r="I232" s="112" t="s">
        <v>945</v>
      </c>
      <c r="J232" s="73">
        <f t="shared" si="15"/>
        <v>69.3</v>
      </c>
      <c r="K232" s="70" t="s">
        <v>15</v>
      </c>
      <c r="L232" s="52"/>
      <c r="M232" s="18"/>
      <c r="O232" s="53"/>
    </row>
    <row r="233" spans="1:15" ht="29.25" customHeight="1">
      <c r="A233" s="70" t="s">
        <v>216</v>
      </c>
      <c r="B233" s="70">
        <v>1434</v>
      </c>
      <c r="C233" s="122" t="s">
        <v>1802</v>
      </c>
      <c r="D233" s="200"/>
      <c r="E233" s="202" t="s">
        <v>1769</v>
      </c>
      <c r="F233" s="202" t="s">
        <v>1529</v>
      </c>
      <c r="G233" s="218" t="s">
        <v>204</v>
      </c>
      <c r="H233" s="219"/>
      <c r="I233" s="112" t="s">
        <v>740</v>
      </c>
      <c r="J233" s="73">
        <f t="shared" si="15"/>
        <v>254.70000000000002</v>
      </c>
      <c r="K233" s="70" t="s">
        <v>16</v>
      </c>
      <c r="L233" s="52"/>
      <c r="M233" s="18"/>
      <c r="O233" s="53"/>
    </row>
    <row r="234" spans="1:15" ht="29.25" customHeight="1">
      <c r="A234" s="70" t="s">
        <v>216</v>
      </c>
      <c r="B234" s="70">
        <v>1435</v>
      </c>
      <c r="C234" s="122" t="s">
        <v>1803</v>
      </c>
      <c r="D234" s="200"/>
      <c r="E234" s="202"/>
      <c r="F234" s="202"/>
      <c r="G234" s="220" t="s">
        <v>205</v>
      </c>
      <c r="H234" s="221"/>
      <c r="I234" s="112" t="s">
        <v>946</v>
      </c>
      <c r="J234" s="73">
        <f t="shared" si="15"/>
        <v>3310.2000000000003</v>
      </c>
      <c r="K234" s="70" t="s">
        <v>203</v>
      </c>
      <c r="L234" s="52"/>
      <c r="M234" s="18"/>
      <c r="O234" s="53"/>
    </row>
    <row r="235" spans="1:15" ht="29.25" customHeight="1">
      <c r="A235" s="70" t="s">
        <v>216</v>
      </c>
      <c r="B235" s="70">
        <v>1436</v>
      </c>
      <c r="C235" s="122" t="s">
        <v>1804</v>
      </c>
      <c r="D235" s="201"/>
      <c r="E235" s="202"/>
      <c r="F235" s="202"/>
      <c r="G235" s="218" t="s">
        <v>202</v>
      </c>
      <c r="H235" s="219"/>
      <c r="I235" s="112" t="s">
        <v>947</v>
      </c>
      <c r="J235" s="73">
        <f t="shared" si="15"/>
        <v>110.7</v>
      </c>
      <c r="K235" s="70" t="s">
        <v>15</v>
      </c>
      <c r="L235" s="52"/>
      <c r="M235" s="18"/>
      <c r="O235" s="53"/>
    </row>
    <row r="236" spans="1:13" ht="29.25" customHeight="1">
      <c r="A236" s="74" t="s">
        <v>171</v>
      </c>
      <c r="B236" s="74">
        <v>1437</v>
      </c>
      <c r="C236" s="120" t="s">
        <v>1805</v>
      </c>
      <c r="D236" s="203" t="s">
        <v>1515</v>
      </c>
      <c r="E236" s="204"/>
      <c r="F236" s="205"/>
      <c r="G236" s="212" t="s">
        <v>741</v>
      </c>
      <c r="H236" s="213"/>
      <c r="I236" s="214"/>
      <c r="J236" s="76">
        <f>SUM(L236)</f>
        <v>32.5512</v>
      </c>
      <c r="K236" s="74" t="s">
        <v>16</v>
      </c>
      <c r="L236">
        <f aca="true" t="shared" si="16" ref="L236:L244">J227*0.137</f>
        <v>32.5512</v>
      </c>
      <c r="M236" t="s">
        <v>1132</v>
      </c>
    </row>
    <row r="237" spans="1:13" ht="29.25" customHeight="1">
      <c r="A237" s="74" t="s">
        <v>171</v>
      </c>
      <c r="B237" s="74">
        <v>1438</v>
      </c>
      <c r="C237" s="120" t="s">
        <v>1806</v>
      </c>
      <c r="D237" s="206"/>
      <c r="E237" s="207"/>
      <c r="F237" s="208"/>
      <c r="G237" s="212" t="s">
        <v>742</v>
      </c>
      <c r="H237" s="213"/>
      <c r="I237" s="214"/>
      <c r="J237" s="76">
        <f>SUM(L237)</f>
        <v>143.02800000000002</v>
      </c>
      <c r="K237" s="74" t="s">
        <v>203</v>
      </c>
      <c r="L237">
        <f t="shared" si="16"/>
        <v>143.02800000000002</v>
      </c>
      <c r="M237" t="s">
        <v>1133</v>
      </c>
    </row>
    <row r="238" spans="1:13" ht="29.25" customHeight="1">
      <c r="A238" s="74" t="s">
        <v>171</v>
      </c>
      <c r="B238" s="74">
        <v>1439</v>
      </c>
      <c r="C238" s="120" t="s">
        <v>1807</v>
      </c>
      <c r="D238" s="206"/>
      <c r="E238" s="207"/>
      <c r="F238" s="208"/>
      <c r="G238" s="212" t="s">
        <v>743</v>
      </c>
      <c r="H238" s="213"/>
      <c r="I238" s="214"/>
      <c r="J238" s="76">
        <f>SUM(L238)</f>
        <v>4.808700000000001</v>
      </c>
      <c r="K238" s="74" t="s">
        <v>15</v>
      </c>
      <c r="L238">
        <f t="shared" si="16"/>
        <v>4.808700000000001</v>
      </c>
      <c r="M238" t="s">
        <v>1134</v>
      </c>
    </row>
    <row r="239" spans="1:13" ht="29.25" customHeight="1">
      <c r="A239" s="74" t="s">
        <v>171</v>
      </c>
      <c r="B239" s="74">
        <v>1440</v>
      </c>
      <c r="C239" s="120" t="s">
        <v>1808</v>
      </c>
      <c r="D239" s="206"/>
      <c r="E239" s="207"/>
      <c r="F239" s="208"/>
      <c r="G239" s="212" t="s">
        <v>744</v>
      </c>
      <c r="H239" s="213"/>
      <c r="I239" s="214"/>
      <c r="J239" s="76">
        <f>SUM(L239)</f>
        <v>33.0444</v>
      </c>
      <c r="K239" s="74" t="s">
        <v>16</v>
      </c>
      <c r="L239">
        <f t="shared" si="16"/>
        <v>33.0444</v>
      </c>
      <c r="M239" t="s">
        <v>1135</v>
      </c>
    </row>
    <row r="240" spans="1:13" ht="29.25" customHeight="1">
      <c r="A240" s="74" t="s">
        <v>171</v>
      </c>
      <c r="B240" s="74">
        <v>1441</v>
      </c>
      <c r="C240" s="120" t="s">
        <v>1809</v>
      </c>
      <c r="D240" s="206"/>
      <c r="E240" s="207"/>
      <c r="F240" s="208"/>
      <c r="G240" s="212" t="s">
        <v>745</v>
      </c>
      <c r="H240" s="213"/>
      <c r="I240" s="214"/>
      <c r="J240" s="76">
        <f>SUM(L240)</f>
        <v>285.9327</v>
      </c>
      <c r="K240" s="74" t="s">
        <v>203</v>
      </c>
      <c r="L240">
        <f t="shared" si="16"/>
        <v>285.9327</v>
      </c>
      <c r="M240" t="s">
        <v>1136</v>
      </c>
    </row>
    <row r="241" spans="1:13" ht="29.25" customHeight="1">
      <c r="A241" s="74" t="s">
        <v>171</v>
      </c>
      <c r="B241" s="74">
        <v>1442</v>
      </c>
      <c r="C241" s="120" t="s">
        <v>1810</v>
      </c>
      <c r="D241" s="206"/>
      <c r="E241" s="207"/>
      <c r="F241" s="208"/>
      <c r="G241" s="212" t="s">
        <v>746</v>
      </c>
      <c r="H241" s="213"/>
      <c r="I241" s="214"/>
      <c r="J241" s="76">
        <f>SUM(L241)</f>
        <v>9.4941</v>
      </c>
      <c r="K241" s="74" t="s">
        <v>15</v>
      </c>
      <c r="L241">
        <f t="shared" si="16"/>
        <v>9.4941</v>
      </c>
      <c r="M241" t="s">
        <v>1137</v>
      </c>
    </row>
    <row r="242" spans="1:13" ht="29.25" customHeight="1">
      <c r="A242" s="74" t="s">
        <v>171</v>
      </c>
      <c r="B242" s="74">
        <v>1443</v>
      </c>
      <c r="C242" s="120" t="s">
        <v>1811</v>
      </c>
      <c r="D242" s="206"/>
      <c r="E242" s="207"/>
      <c r="F242" s="208"/>
      <c r="G242" s="212" t="s">
        <v>747</v>
      </c>
      <c r="H242" s="213"/>
      <c r="I242" s="214"/>
      <c r="J242" s="76">
        <f>SUM(L242)</f>
        <v>34.8939</v>
      </c>
      <c r="K242" s="74" t="s">
        <v>16</v>
      </c>
      <c r="L242">
        <f t="shared" si="16"/>
        <v>34.8939</v>
      </c>
      <c r="M242" t="s">
        <v>1138</v>
      </c>
    </row>
    <row r="243" spans="1:13" ht="29.25" customHeight="1">
      <c r="A243" s="74" t="s">
        <v>171</v>
      </c>
      <c r="B243" s="74">
        <v>1444</v>
      </c>
      <c r="C243" s="120" t="s">
        <v>1812</v>
      </c>
      <c r="D243" s="206"/>
      <c r="E243" s="207"/>
      <c r="F243" s="208"/>
      <c r="G243" s="212" t="s">
        <v>748</v>
      </c>
      <c r="H243" s="213"/>
      <c r="I243" s="214"/>
      <c r="J243" s="76">
        <f>SUM(L243)</f>
        <v>453.4974000000001</v>
      </c>
      <c r="K243" s="74" t="s">
        <v>203</v>
      </c>
      <c r="L243">
        <f t="shared" si="16"/>
        <v>453.4974000000001</v>
      </c>
      <c r="M243" t="s">
        <v>1139</v>
      </c>
    </row>
    <row r="244" spans="1:13" ht="29.25" customHeight="1">
      <c r="A244" s="74" t="s">
        <v>171</v>
      </c>
      <c r="B244" s="74">
        <v>1445</v>
      </c>
      <c r="C244" s="120" t="s">
        <v>1813</v>
      </c>
      <c r="D244" s="209"/>
      <c r="E244" s="210"/>
      <c r="F244" s="211"/>
      <c r="G244" s="212" t="s">
        <v>749</v>
      </c>
      <c r="H244" s="213"/>
      <c r="I244" s="214"/>
      <c r="J244" s="76">
        <f>SUM(L244)</f>
        <v>15.165900000000002</v>
      </c>
      <c r="K244" s="74" t="s">
        <v>15</v>
      </c>
      <c r="L244">
        <f t="shared" si="16"/>
        <v>15.165900000000002</v>
      </c>
      <c r="M244" t="s">
        <v>1140</v>
      </c>
    </row>
    <row r="245" spans="1:14" s="35" customFormat="1" ht="29.25" customHeight="1">
      <c r="A245" s="77" t="s">
        <v>171</v>
      </c>
      <c r="B245" s="77">
        <v>1446</v>
      </c>
      <c r="C245" s="121" t="s">
        <v>1814</v>
      </c>
      <c r="D245" s="225" t="s">
        <v>1516</v>
      </c>
      <c r="E245" s="226"/>
      <c r="F245" s="227"/>
      <c r="G245" s="215" t="s">
        <v>741</v>
      </c>
      <c r="H245" s="216"/>
      <c r="I245" s="217"/>
      <c r="J245" s="79">
        <f>SUM(L245)</f>
        <v>23.76</v>
      </c>
      <c r="K245" s="77" t="s">
        <v>16</v>
      </c>
      <c r="L245">
        <f aca="true" t="shared" si="17" ref="L245:L253">J227*0.1</f>
        <v>23.76</v>
      </c>
      <c r="M245" t="s">
        <v>1141</v>
      </c>
      <c r="N245"/>
    </row>
    <row r="246" spans="1:14" s="35" customFormat="1" ht="29.25" customHeight="1">
      <c r="A246" s="77" t="s">
        <v>171</v>
      </c>
      <c r="B246" s="77">
        <v>1447</v>
      </c>
      <c r="C246" s="121" t="s">
        <v>1815</v>
      </c>
      <c r="D246" s="228"/>
      <c r="E246" s="229"/>
      <c r="F246" s="230"/>
      <c r="G246" s="215" t="s">
        <v>742</v>
      </c>
      <c r="H246" s="216"/>
      <c r="I246" s="217"/>
      <c r="J246" s="79">
        <f>SUM(L246)</f>
        <v>104.4</v>
      </c>
      <c r="K246" s="77" t="s">
        <v>203</v>
      </c>
      <c r="L246">
        <f t="shared" si="17"/>
        <v>104.4</v>
      </c>
      <c r="M246" t="s">
        <v>1142</v>
      </c>
      <c r="N246"/>
    </row>
    <row r="247" spans="1:14" s="35" customFormat="1" ht="29.25" customHeight="1">
      <c r="A247" s="77" t="s">
        <v>171</v>
      </c>
      <c r="B247" s="77">
        <v>1448</v>
      </c>
      <c r="C247" s="121" t="s">
        <v>1816</v>
      </c>
      <c r="D247" s="228"/>
      <c r="E247" s="229"/>
      <c r="F247" s="230"/>
      <c r="G247" s="215" t="s">
        <v>743</v>
      </c>
      <c r="H247" s="216"/>
      <c r="I247" s="217"/>
      <c r="J247" s="79">
        <f>SUM(L247)</f>
        <v>3.5100000000000002</v>
      </c>
      <c r="K247" s="77" t="s">
        <v>15</v>
      </c>
      <c r="L247">
        <f t="shared" si="17"/>
        <v>3.5100000000000002</v>
      </c>
      <c r="M247" t="s">
        <v>1143</v>
      </c>
      <c r="N247"/>
    </row>
    <row r="248" spans="1:14" s="35" customFormat="1" ht="29.25" customHeight="1">
      <c r="A248" s="77" t="s">
        <v>171</v>
      </c>
      <c r="B248" s="77">
        <v>1449</v>
      </c>
      <c r="C248" s="121" t="s">
        <v>1817</v>
      </c>
      <c r="D248" s="228"/>
      <c r="E248" s="229"/>
      <c r="F248" s="230"/>
      <c r="G248" s="215" t="s">
        <v>744</v>
      </c>
      <c r="H248" s="216"/>
      <c r="I248" s="217"/>
      <c r="J248" s="79">
        <f>SUM(L248)</f>
        <v>24.120000000000005</v>
      </c>
      <c r="K248" s="77" t="s">
        <v>16</v>
      </c>
      <c r="L248">
        <f t="shared" si="17"/>
        <v>24.120000000000005</v>
      </c>
      <c r="M248" t="s">
        <v>1144</v>
      </c>
      <c r="N248"/>
    </row>
    <row r="249" spans="1:14" s="35" customFormat="1" ht="29.25" customHeight="1">
      <c r="A249" s="77" t="s">
        <v>171</v>
      </c>
      <c r="B249" s="77">
        <v>1450</v>
      </c>
      <c r="C249" s="121" t="s">
        <v>1818</v>
      </c>
      <c r="D249" s="228"/>
      <c r="E249" s="229"/>
      <c r="F249" s="230"/>
      <c r="G249" s="215" t="s">
        <v>745</v>
      </c>
      <c r="H249" s="216"/>
      <c r="I249" s="217"/>
      <c r="J249" s="79">
        <f>SUM(L249)</f>
        <v>208.71</v>
      </c>
      <c r="K249" s="77" t="s">
        <v>203</v>
      </c>
      <c r="L249">
        <f t="shared" si="17"/>
        <v>208.71</v>
      </c>
      <c r="M249" t="s">
        <v>1145</v>
      </c>
      <c r="N249"/>
    </row>
    <row r="250" spans="1:14" s="35" customFormat="1" ht="29.25" customHeight="1">
      <c r="A250" s="77" t="s">
        <v>171</v>
      </c>
      <c r="B250" s="77">
        <v>1451</v>
      </c>
      <c r="C250" s="121" t="s">
        <v>1819</v>
      </c>
      <c r="D250" s="228"/>
      <c r="E250" s="229"/>
      <c r="F250" s="230"/>
      <c r="G250" s="215" t="s">
        <v>746</v>
      </c>
      <c r="H250" s="216"/>
      <c r="I250" s="217"/>
      <c r="J250" s="79">
        <f>SUM(L250)</f>
        <v>6.93</v>
      </c>
      <c r="K250" s="77" t="s">
        <v>15</v>
      </c>
      <c r="L250">
        <f t="shared" si="17"/>
        <v>6.93</v>
      </c>
      <c r="M250" t="s">
        <v>1146</v>
      </c>
      <c r="N250"/>
    </row>
    <row r="251" spans="1:14" s="35" customFormat="1" ht="29.25" customHeight="1">
      <c r="A251" s="77" t="s">
        <v>171</v>
      </c>
      <c r="B251" s="77">
        <v>1452</v>
      </c>
      <c r="C251" s="121" t="s">
        <v>1820</v>
      </c>
      <c r="D251" s="228"/>
      <c r="E251" s="229"/>
      <c r="F251" s="230"/>
      <c r="G251" s="215" t="s">
        <v>747</v>
      </c>
      <c r="H251" s="216"/>
      <c r="I251" s="217"/>
      <c r="J251" s="79">
        <f>SUM(L251)</f>
        <v>25.470000000000002</v>
      </c>
      <c r="K251" s="77" t="s">
        <v>16</v>
      </c>
      <c r="L251">
        <f t="shared" si="17"/>
        <v>25.470000000000002</v>
      </c>
      <c r="M251" t="s">
        <v>1147</v>
      </c>
      <c r="N251"/>
    </row>
    <row r="252" spans="1:14" s="35" customFormat="1" ht="29.25" customHeight="1">
      <c r="A252" s="77" t="s">
        <v>171</v>
      </c>
      <c r="B252" s="77">
        <v>1453</v>
      </c>
      <c r="C252" s="121" t="s">
        <v>1821</v>
      </c>
      <c r="D252" s="228"/>
      <c r="E252" s="229"/>
      <c r="F252" s="230"/>
      <c r="G252" s="215" t="s">
        <v>748</v>
      </c>
      <c r="H252" s="216"/>
      <c r="I252" s="217"/>
      <c r="J252" s="79">
        <f>SUM(L252)</f>
        <v>331.02000000000004</v>
      </c>
      <c r="K252" s="77" t="s">
        <v>203</v>
      </c>
      <c r="L252">
        <f t="shared" si="17"/>
        <v>331.02000000000004</v>
      </c>
      <c r="M252" t="s">
        <v>1139</v>
      </c>
      <c r="N252"/>
    </row>
    <row r="253" spans="1:14" s="35" customFormat="1" ht="29.25" customHeight="1">
      <c r="A253" s="77" t="s">
        <v>171</v>
      </c>
      <c r="B253" s="77">
        <v>1454</v>
      </c>
      <c r="C253" s="121" t="s">
        <v>1822</v>
      </c>
      <c r="D253" s="231"/>
      <c r="E253" s="232"/>
      <c r="F253" s="233"/>
      <c r="G253" s="215" t="s">
        <v>749</v>
      </c>
      <c r="H253" s="216"/>
      <c r="I253" s="217"/>
      <c r="J253" s="79">
        <f>SUM(L253)</f>
        <v>11.07</v>
      </c>
      <c r="K253" s="77" t="s">
        <v>15</v>
      </c>
      <c r="L253">
        <f t="shared" si="17"/>
        <v>11.07</v>
      </c>
      <c r="M253" t="s">
        <v>1148</v>
      </c>
      <c r="N253"/>
    </row>
    <row r="254" spans="1:11" ht="29.25" customHeight="1">
      <c r="A254" s="41"/>
      <c r="B254" s="41"/>
      <c r="C254" s="63"/>
      <c r="D254" s="41"/>
      <c r="E254" s="41"/>
      <c r="F254" s="41"/>
      <c r="G254" s="41"/>
      <c r="H254" s="41"/>
      <c r="I254" s="41"/>
      <c r="J254" s="41"/>
      <c r="K254" s="41"/>
    </row>
    <row r="255" spans="1:11" ht="29.25" customHeight="1">
      <c r="A255" s="252" t="s">
        <v>750</v>
      </c>
      <c r="B255" s="252"/>
      <c r="C255" s="252"/>
      <c r="D255" s="252"/>
      <c r="E255" s="252"/>
      <c r="F255" s="252"/>
      <c r="G255" s="252"/>
      <c r="H255" s="252"/>
      <c r="I255" s="252"/>
      <c r="J255" s="252"/>
      <c r="K255" s="252"/>
    </row>
    <row r="256" spans="1:11" ht="29.25" customHeight="1">
      <c r="A256" s="234" t="s">
        <v>2</v>
      </c>
      <c r="B256" s="235"/>
      <c r="C256" s="236" t="s">
        <v>3</v>
      </c>
      <c r="D256" s="238" t="s">
        <v>4</v>
      </c>
      <c r="E256" s="239"/>
      <c r="F256" s="239"/>
      <c r="G256" s="239"/>
      <c r="H256" s="239"/>
      <c r="I256" s="240"/>
      <c r="J256" s="244" t="s">
        <v>12</v>
      </c>
      <c r="K256" s="236" t="s">
        <v>13</v>
      </c>
    </row>
    <row r="257" spans="1:11" ht="29.25" customHeight="1">
      <c r="A257" s="115" t="s">
        <v>0</v>
      </c>
      <c r="B257" s="115" t="s">
        <v>1</v>
      </c>
      <c r="C257" s="237"/>
      <c r="D257" s="241"/>
      <c r="E257" s="242"/>
      <c r="F257" s="242"/>
      <c r="G257" s="242"/>
      <c r="H257" s="242"/>
      <c r="I257" s="243"/>
      <c r="J257" s="245"/>
      <c r="K257" s="237"/>
    </row>
    <row r="258" spans="1:11" ht="29.25" customHeight="1">
      <c r="A258" s="70" t="s">
        <v>216</v>
      </c>
      <c r="B258" s="70">
        <v>1501</v>
      </c>
      <c r="C258" s="71" t="s">
        <v>751</v>
      </c>
      <c r="D258" s="199" t="s">
        <v>1823</v>
      </c>
      <c r="E258" s="202" t="s">
        <v>1767</v>
      </c>
      <c r="F258" s="202" t="s">
        <v>1514</v>
      </c>
      <c r="G258" s="218" t="s">
        <v>219</v>
      </c>
      <c r="H258" s="219"/>
      <c r="I258" s="112" t="s">
        <v>1106</v>
      </c>
      <c r="J258" s="73">
        <f aca="true" t="shared" si="18" ref="J258:J266">J4*0.9</f>
        <v>216</v>
      </c>
      <c r="K258" s="70" t="s">
        <v>16</v>
      </c>
    </row>
    <row r="259" spans="1:11" ht="29.25" customHeight="1">
      <c r="A259" s="70" t="s">
        <v>216</v>
      </c>
      <c r="B259" s="70">
        <v>1502</v>
      </c>
      <c r="C259" s="71" t="s">
        <v>1825</v>
      </c>
      <c r="D259" s="200"/>
      <c r="E259" s="202"/>
      <c r="F259" s="202"/>
      <c r="G259" s="220" t="s">
        <v>201</v>
      </c>
      <c r="H259" s="221"/>
      <c r="I259" s="112" t="s">
        <v>1107</v>
      </c>
      <c r="J259" s="73">
        <f t="shared" si="18"/>
        <v>949.5</v>
      </c>
      <c r="K259" s="70" t="s">
        <v>203</v>
      </c>
    </row>
    <row r="260" spans="1:11" ht="29.25" customHeight="1">
      <c r="A260" s="70" t="s">
        <v>216</v>
      </c>
      <c r="B260" s="70">
        <v>1503</v>
      </c>
      <c r="C260" s="71" t="s">
        <v>1826</v>
      </c>
      <c r="D260" s="200"/>
      <c r="E260" s="202"/>
      <c r="F260" s="202"/>
      <c r="G260" s="218" t="s">
        <v>202</v>
      </c>
      <c r="H260" s="219"/>
      <c r="I260" s="112" t="s">
        <v>1108</v>
      </c>
      <c r="J260" s="73">
        <f t="shared" si="18"/>
        <v>31.5</v>
      </c>
      <c r="K260" s="70" t="s">
        <v>15</v>
      </c>
    </row>
    <row r="261" spans="1:11" ht="29.25" customHeight="1">
      <c r="A261" s="70" t="s">
        <v>216</v>
      </c>
      <c r="B261" s="70">
        <v>1504</v>
      </c>
      <c r="C261" s="71" t="s">
        <v>1827</v>
      </c>
      <c r="D261" s="200"/>
      <c r="E261" s="202" t="s">
        <v>1768</v>
      </c>
      <c r="F261" s="202" t="s">
        <v>1514</v>
      </c>
      <c r="G261" s="218" t="s">
        <v>204</v>
      </c>
      <c r="H261" s="219"/>
      <c r="I261" s="112" t="s">
        <v>1109</v>
      </c>
      <c r="J261" s="73">
        <f t="shared" si="18"/>
        <v>219.6</v>
      </c>
      <c r="K261" s="70" t="s">
        <v>16</v>
      </c>
    </row>
    <row r="262" spans="1:11" ht="29.25" customHeight="1">
      <c r="A262" s="70" t="s">
        <v>216</v>
      </c>
      <c r="B262" s="70">
        <v>1505</v>
      </c>
      <c r="C262" s="71" t="s">
        <v>1828</v>
      </c>
      <c r="D262" s="200"/>
      <c r="E262" s="202"/>
      <c r="F262" s="202"/>
      <c r="G262" s="220" t="s">
        <v>205</v>
      </c>
      <c r="H262" s="221"/>
      <c r="I262" s="112" t="s">
        <v>1149</v>
      </c>
      <c r="J262" s="73">
        <f t="shared" si="18"/>
        <v>1897.2</v>
      </c>
      <c r="K262" s="70" t="s">
        <v>203</v>
      </c>
    </row>
    <row r="263" spans="1:11" ht="29.25" customHeight="1">
      <c r="A263" s="70" t="s">
        <v>216</v>
      </c>
      <c r="B263" s="70">
        <v>1506</v>
      </c>
      <c r="C263" s="71" t="s">
        <v>1829</v>
      </c>
      <c r="D263" s="200"/>
      <c r="E263" s="202"/>
      <c r="F263" s="202"/>
      <c r="G263" s="218" t="s">
        <v>202</v>
      </c>
      <c r="H263" s="219"/>
      <c r="I263" s="112" t="s">
        <v>1111</v>
      </c>
      <c r="J263" s="73">
        <f t="shared" si="18"/>
        <v>63</v>
      </c>
      <c r="K263" s="70" t="s">
        <v>15</v>
      </c>
    </row>
    <row r="264" spans="1:11" ht="29.25" customHeight="1">
      <c r="A264" s="70" t="s">
        <v>216</v>
      </c>
      <c r="B264" s="70">
        <v>1507</v>
      </c>
      <c r="C264" s="71" t="s">
        <v>1830</v>
      </c>
      <c r="D264" s="200"/>
      <c r="E264" s="202" t="s">
        <v>1769</v>
      </c>
      <c r="F264" s="202" t="s">
        <v>1529</v>
      </c>
      <c r="G264" s="218" t="s">
        <v>204</v>
      </c>
      <c r="H264" s="219"/>
      <c r="I264" s="112" t="s">
        <v>728</v>
      </c>
      <c r="J264" s="73">
        <f t="shared" si="18"/>
        <v>231.3</v>
      </c>
      <c r="K264" s="70" t="s">
        <v>16</v>
      </c>
    </row>
    <row r="265" spans="1:11" ht="29.25" customHeight="1">
      <c r="A265" s="70" t="s">
        <v>216</v>
      </c>
      <c r="B265" s="70">
        <v>1508</v>
      </c>
      <c r="C265" s="71" t="s">
        <v>1831</v>
      </c>
      <c r="D265" s="200"/>
      <c r="E265" s="202"/>
      <c r="F265" s="202"/>
      <c r="G265" s="220" t="s">
        <v>205</v>
      </c>
      <c r="H265" s="221"/>
      <c r="I265" s="112" t="s">
        <v>1112</v>
      </c>
      <c r="J265" s="73">
        <f t="shared" si="18"/>
        <v>3009.6</v>
      </c>
      <c r="K265" s="70" t="s">
        <v>203</v>
      </c>
    </row>
    <row r="266" spans="1:11" ht="29.25" customHeight="1">
      <c r="A266" s="70" t="s">
        <v>216</v>
      </c>
      <c r="B266" s="70">
        <v>1509</v>
      </c>
      <c r="C266" s="71" t="s">
        <v>1832</v>
      </c>
      <c r="D266" s="201"/>
      <c r="E266" s="202"/>
      <c r="F266" s="202"/>
      <c r="G266" s="218" t="s">
        <v>202</v>
      </c>
      <c r="H266" s="219"/>
      <c r="I266" s="112" t="s">
        <v>1113</v>
      </c>
      <c r="J266" s="73">
        <f t="shared" si="18"/>
        <v>99.9</v>
      </c>
      <c r="K266" s="70" t="s">
        <v>15</v>
      </c>
    </row>
    <row r="267" spans="1:13" ht="29.25" customHeight="1">
      <c r="A267" s="74" t="s">
        <v>171</v>
      </c>
      <c r="B267" s="74">
        <v>1510</v>
      </c>
      <c r="C267" s="120" t="s">
        <v>1833</v>
      </c>
      <c r="D267" s="203" t="s">
        <v>1515</v>
      </c>
      <c r="E267" s="204"/>
      <c r="F267" s="205"/>
      <c r="G267" s="212" t="s">
        <v>752</v>
      </c>
      <c r="H267" s="213"/>
      <c r="I267" s="214"/>
      <c r="J267" s="76">
        <f>SUM(L267)</f>
        <v>29.592000000000002</v>
      </c>
      <c r="K267" s="74" t="s">
        <v>16</v>
      </c>
      <c r="L267">
        <f aca="true" t="shared" si="19" ref="L267:L275">J258*0.137</f>
        <v>29.592000000000002</v>
      </c>
      <c r="M267" t="s">
        <v>1150</v>
      </c>
    </row>
    <row r="268" spans="1:13" ht="29.25" customHeight="1">
      <c r="A268" s="74" t="s">
        <v>171</v>
      </c>
      <c r="B268" s="74">
        <v>1511</v>
      </c>
      <c r="C268" s="120" t="s">
        <v>1834</v>
      </c>
      <c r="D268" s="206"/>
      <c r="E268" s="207"/>
      <c r="F268" s="208"/>
      <c r="G268" s="212" t="s">
        <v>753</v>
      </c>
      <c r="H268" s="213"/>
      <c r="I268" s="214"/>
      <c r="J268" s="76">
        <f>SUM(L268)</f>
        <v>130.0815</v>
      </c>
      <c r="K268" s="74" t="s">
        <v>203</v>
      </c>
      <c r="L268">
        <f t="shared" si="19"/>
        <v>130.0815</v>
      </c>
      <c r="M268" t="s">
        <v>1151</v>
      </c>
    </row>
    <row r="269" spans="1:13" ht="29.25" customHeight="1">
      <c r="A269" s="74" t="s">
        <v>171</v>
      </c>
      <c r="B269" s="74">
        <v>1512</v>
      </c>
      <c r="C269" s="120" t="s">
        <v>1835</v>
      </c>
      <c r="D269" s="206"/>
      <c r="E269" s="207"/>
      <c r="F269" s="208"/>
      <c r="G269" s="212" t="s">
        <v>754</v>
      </c>
      <c r="H269" s="213"/>
      <c r="I269" s="214"/>
      <c r="J269" s="76">
        <f>SUM(L269)</f>
        <v>4.3155</v>
      </c>
      <c r="K269" s="74" t="s">
        <v>15</v>
      </c>
      <c r="L269">
        <f t="shared" si="19"/>
        <v>4.3155</v>
      </c>
      <c r="M269" t="s">
        <v>1152</v>
      </c>
    </row>
    <row r="270" spans="1:13" ht="29.25" customHeight="1">
      <c r="A270" s="74" t="s">
        <v>171</v>
      </c>
      <c r="B270" s="74">
        <v>1513</v>
      </c>
      <c r="C270" s="120" t="s">
        <v>1836</v>
      </c>
      <c r="D270" s="206"/>
      <c r="E270" s="207"/>
      <c r="F270" s="208"/>
      <c r="G270" s="212" t="s">
        <v>755</v>
      </c>
      <c r="H270" s="213"/>
      <c r="I270" s="214"/>
      <c r="J270" s="76">
        <f>SUM(L270)</f>
        <v>30.0852</v>
      </c>
      <c r="K270" s="74" t="s">
        <v>16</v>
      </c>
      <c r="L270">
        <f t="shared" si="19"/>
        <v>30.0852</v>
      </c>
      <c r="M270" t="s">
        <v>1153</v>
      </c>
    </row>
    <row r="271" spans="1:13" ht="29.25" customHeight="1">
      <c r="A271" s="74" t="s">
        <v>171</v>
      </c>
      <c r="B271" s="74">
        <v>1514</v>
      </c>
      <c r="C271" s="120" t="s">
        <v>1837</v>
      </c>
      <c r="D271" s="206"/>
      <c r="E271" s="207"/>
      <c r="F271" s="208"/>
      <c r="G271" s="212" t="s">
        <v>756</v>
      </c>
      <c r="H271" s="213"/>
      <c r="I271" s="214"/>
      <c r="J271" s="76">
        <f>SUM(L271)</f>
        <v>259.9164</v>
      </c>
      <c r="K271" s="74" t="s">
        <v>203</v>
      </c>
      <c r="L271">
        <f t="shared" si="19"/>
        <v>259.9164</v>
      </c>
      <c r="M271" t="s">
        <v>1154</v>
      </c>
    </row>
    <row r="272" spans="1:13" ht="29.25" customHeight="1">
      <c r="A272" s="74" t="s">
        <v>171</v>
      </c>
      <c r="B272" s="74">
        <v>1515</v>
      </c>
      <c r="C272" s="120" t="s">
        <v>1838</v>
      </c>
      <c r="D272" s="206"/>
      <c r="E272" s="207"/>
      <c r="F272" s="208"/>
      <c r="G272" s="212" t="s">
        <v>757</v>
      </c>
      <c r="H272" s="213"/>
      <c r="I272" s="214"/>
      <c r="J272" s="76">
        <f>SUM(L272)</f>
        <v>8.631</v>
      </c>
      <c r="K272" s="74" t="s">
        <v>15</v>
      </c>
      <c r="L272">
        <f t="shared" si="19"/>
        <v>8.631</v>
      </c>
      <c r="M272" t="s">
        <v>1155</v>
      </c>
    </row>
    <row r="273" spans="1:13" ht="29.25" customHeight="1">
      <c r="A273" s="74" t="s">
        <v>171</v>
      </c>
      <c r="B273" s="74">
        <v>1516</v>
      </c>
      <c r="C273" s="120" t="s">
        <v>1839</v>
      </c>
      <c r="D273" s="206"/>
      <c r="E273" s="207"/>
      <c r="F273" s="208"/>
      <c r="G273" s="212" t="s">
        <v>758</v>
      </c>
      <c r="H273" s="213"/>
      <c r="I273" s="214"/>
      <c r="J273" s="76">
        <f>SUM(L273)</f>
        <v>31.688100000000006</v>
      </c>
      <c r="K273" s="74" t="s">
        <v>16</v>
      </c>
      <c r="L273">
        <f t="shared" si="19"/>
        <v>31.688100000000006</v>
      </c>
      <c r="M273" t="s">
        <v>1156</v>
      </c>
    </row>
    <row r="274" spans="1:13" ht="29.25" customHeight="1">
      <c r="A274" s="74" t="s">
        <v>171</v>
      </c>
      <c r="B274" s="74">
        <v>1517</v>
      </c>
      <c r="C274" s="120" t="s">
        <v>1840</v>
      </c>
      <c r="D274" s="206"/>
      <c r="E274" s="207"/>
      <c r="F274" s="208"/>
      <c r="G274" s="212" t="s">
        <v>759</v>
      </c>
      <c r="H274" s="213"/>
      <c r="I274" s="214"/>
      <c r="J274" s="76">
        <f>SUM(L274)</f>
        <v>412.3152</v>
      </c>
      <c r="K274" s="74" t="s">
        <v>203</v>
      </c>
      <c r="L274">
        <f t="shared" si="19"/>
        <v>412.3152</v>
      </c>
      <c r="M274" t="s">
        <v>1157</v>
      </c>
    </row>
    <row r="275" spans="1:13" ht="29.25" customHeight="1">
      <c r="A275" s="74" t="s">
        <v>171</v>
      </c>
      <c r="B275" s="74">
        <v>1518</v>
      </c>
      <c r="C275" s="120" t="s">
        <v>1841</v>
      </c>
      <c r="D275" s="209"/>
      <c r="E275" s="210"/>
      <c r="F275" s="211"/>
      <c r="G275" s="212" t="s">
        <v>760</v>
      </c>
      <c r="H275" s="213"/>
      <c r="I275" s="214"/>
      <c r="J275" s="76">
        <f>SUM(L275)</f>
        <v>13.686300000000001</v>
      </c>
      <c r="K275" s="74" t="s">
        <v>15</v>
      </c>
      <c r="L275">
        <f t="shared" si="19"/>
        <v>13.686300000000001</v>
      </c>
      <c r="M275" t="s">
        <v>1158</v>
      </c>
    </row>
    <row r="276" spans="1:14" s="35" customFormat="1" ht="29.25" customHeight="1">
      <c r="A276" s="77" t="s">
        <v>171</v>
      </c>
      <c r="B276" s="77">
        <v>1519</v>
      </c>
      <c r="C276" s="121" t="s">
        <v>1842</v>
      </c>
      <c r="D276" s="225" t="s">
        <v>1516</v>
      </c>
      <c r="E276" s="226"/>
      <c r="F276" s="227"/>
      <c r="G276" s="215" t="s">
        <v>752</v>
      </c>
      <c r="H276" s="216"/>
      <c r="I276" s="217"/>
      <c r="J276" s="79">
        <f>SUM(L276)</f>
        <v>21.6</v>
      </c>
      <c r="K276" s="77" t="s">
        <v>16</v>
      </c>
      <c r="L276" s="35">
        <f aca="true" t="shared" si="20" ref="L276:L284">J258*0.1</f>
        <v>21.6</v>
      </c>
      <c r="M276" t="s">
        <v>1159</v>
      </c>
      <c r="N276"/>
    </row>
    <row r="277" spans="1:14" s="35" customFormat="1" ht="29.25" customHeight="1">
      <c r="A277" s="77" t="s">
        <v>171</v>
      </c>
      <c r="B277" s="77">
        <v>1520</v>
      </c>
      <c r="C277" s="121" t="s">
        <v>1843</v>
      </c>
      <c r="D277" s="228"/>
      <c r="E277" s="229"/>
      <c r="F277" s="230"/>
      <c r="G277" s="215" t="s">
        <v>753</v>
      </c>
      <c r="H277" s="216"/>
      <c r="I277" s="217"/>
      <c r="J277" s="79">
        <f>SUM(L277)</f>
        <v>94.95</v>
      </c>
      <c r="K277" s="77" t="s">
        <v>203</v>
      </c>
      <c r="L277" s="35">
        <f t="shared" si="20"/>
        <v>94.95</v>
      </c>
      <c r="M277" t="s">
        <v>1160</v>
      </c>
      <c r="N277"/>
    </row>
    <row r="278" spans="1:14" s="35" customFormat="1" ht="29.25" customHeight="1">
      <c r="A278" s="77" t="s">
        <v>171</v>
      </c>
      <c r="B278" s="77">
        <v>1521</v>
      </c>
      <c r="C278" s="121" t="s">
        <v>1844</v>
      </c>
      <c r="D278" s="228"/>
      <c r="E278" s="229"/>
      <c r="F278" s="230"/>
      <c r="G278" s="215" t="s">
        <v>754</v>
      </c>
      <c r="H278" s="216"/>
      <c r="I278" s="217"/>
      <c r="J278" s="79">
        <f>SUM(L278)</f>
        <v>3.1500000000000004</v>
      </c>
      <c r="K278" s="77" t="s">
        <v>15</v>
      </c>
      <c r="L278" s="35">
        <f t="shared" si="20"/>
        <v>3.1500000000000004</v>
      </c>
      <c r="M278" t="s">
        <v>1161</v>
      </c>
      <c r="N278"/>
    </row>
    <row r="279" spans="1:14" s="35" customFormat="1" ht="29.25" customHeight="1">
      <c r="A279" s="77" t="s">
        <v>171</v>
      </c>
      <c r="B279" s="77">
        <v>1522</v>
      </c>
      <c r="C279" s="121" t="s">
        <v>1845</v>
      </c>
      <c r="D279" s="228"/>
      <c r="E279" s="229"/>
      <c r="F279" s="230"/>
      <c r="G279" s="215" t="s">
        <v>755</v>
      </c>
      <c r="H279" s="216"/>
      <c r="I279" s="217"/>
      <c r="J279" s="79">
        <f>SUM(L279)</f>
        <v>21.96</v>
      </c>
      <c r="K279" s="77" t="s">
        <v>16</v>
      </c>
      <c r="L279" s="35">
        <f t="shared" si="20"/>
        <v>21.96</v>
      </c>
      <c r="M279" t="s">
        <v>1162</v>
      </c>
      <c r="N279"/>
    </row>
    <row r="280" spans="1:14" s="35" customFormat="1" ht="29.25" customHeight="1">
      <c r="A280" s="77" t="s">
        <v>171</v>
      </c>
      <c r="B280" s="77">
        <v>1523</v>
      </c>
      <c r="C280" s="121" t="s">
        <v>1846</v>
      </c>
      <c r="D280" s="228"/>
      <c r="E280" s="229"/>
      <c r="F280" s="230"/>
      <c r="G280" s="215" t="s">
        <v>756</v>
      </c>
      <c r="H280" s="216"/>
      <c r="I280" s="217"/>
      <c r="J280" s="79">
        <f>SUM(L280)</f>
        <v>189.72000000000003</v>
      </c>
      <c r="K280" s="77" t="s">
        <v>203</v>
      </c>
      <c r="L280" s="35">
        <f t="shared" si="20"/>
        <v>189.72000000000003</v>
      </c>
      <c r="M280" t="s">
        <v>1163</v>
      </c>
      <c r="N280"/>
    </row>
    <row r="281" spans="1:14" s="35" customFormat="1" ht="29.25" customHeight="1">
      <c r="A281" s="77" t="s">
        <v>171</v>
      </c>
      <c r="B281" s="77">
        <v>1524</v>
      </c>
      <c r="C281" s="121" t="s">
        <v>1847</v>
      </c>
      <c r="D281" s="228"/>
      <c r="E281" s="229"/>
      <c r="F281" s="230"/>
      <c r="G281" s="215" t="s">
        <v>757</v>
      </c>
      <c r="H281" s="216"/>
      <c r="I281" s="217"/>
      <c r="J281" s="79">
        <f>SUM(L281)</f>
        <v>6.300000000000001</v>
      </c>
      <c r="K281" s="77" t="s">
        <v>15</v>
      </c>
      <c r="L281" s="35">
        <f t="shared" si="20"/>
        <v>6.300000000000001</v>
      </c>
      <c r="M281" t="s">
        <v>1164</v>
      </c>
      <c r="N281"/>
    </row>
    <row r="282" spans="1:14" s="35" customFormat="1" ht="29.25" customHeight="1">
      <c r="A282" s="77" t="s">
        <v>171</v>
      </c>
      <c r="B282" s="77">
        <v>1525</v>
      </c>
      <c r="C282" s="121" t="s">
        <v>1848</v>
      </c>
      <c r="D282" s="228"/>
      <c r="E282" s="229"/>
      <c r="F282" s="230"/>
      <c r="G282" s="215" t="s">
        <v>758</v>
      </c>
      <c r="H282" s="216"/>
      <c r="I282" s="217"/>
      <c r="J282" s="79">
        <f>SUM(L282)</f>
        <v>23.130000000000003</v>
      </c>
      <c r="K282" s="77" t="s">
        <v>16</v>
      </c>
      <c r="L282" s="35">
        <f t="shared" si="20"/>
        <v>23.130000000000003</v>
      </c>
      <c r="M282" t="s">
        <v>1165</v>
      </c>
      <c r="N282"/>
    </row>
    <row r="283" spans="1:14" s="35" customFormat="1" ht="29.25" customHeight="1">
      <c r="A283" s="77" t="s">
        <v>171</v>
      </c>
      <c r="B283" s="77">
        <v>1526</v>
      </c>
      <c r="C283" s="121" t="s">
        <v>1849</v>
      </c>
      <c r="D283" s="228"/>
      <c r="E283" s="229"/>
      <c r="F283" s="230"/>
      <c r="G283" s="215" t="s">
        <v>759</v>
      </c>
      <c r="H283" s="216"/>
      <c r="I283" s="217"/>
      <c r="J283" s="79">
        <f>SUM(L283)</f>
        <v>300.96</v>
      </c>
      <c r="K283" s="77" t="s">
        <v>203</v>
      </c>
      <c r="L283" s="35">
        <f t="shared" si="20"/>
        <v>300.96</v>
      </c>
      <c r="M283" t="s">
        <v>1166</v>
      </c>
      <c r="N283"/>
    </row>
    <row r="284" spans="1:14" s="35" customFormat="1" ht="29.25" customHeight="1">
      <c r="A284" s="77" t="s">
        <v>171</v>
      </c>
      <c r="B284" s="77">
        <v>1527</v>
      </c>
      <c r="C284" s="121" t="s">
        <v>1850</v>
      </c>
      <c r="D284" s="231"/>
      <c r="E284" s="232"/>
      <c r="F284" s="233"/>
      <c r="G284" s="215" t="s">
        <v>760</v>
      </c>
      <c r="H284" s="216"/>
      <c r="I284" s="217"/>
      <c r="J284" s="79">
        <f>SUM(L284)</f>
        <v>9.990000000000002</v>
      </c>
      <c r="K284" s="77" t="s">
        <v>15</v>
      </c>
      <c r="L284" s="35">
        <f t="shared" si="20"/>
        <v>9.990000000000002</v>
      </c>
      <c r="M284" t="s">
        <v>1167</v>
      </c>
      <c r="N284"/>
    </row>
    <row r="285" spans="1:11" ht="29.25" customHeight="1">
      <c r="A285" s="70" t="s">
        <v>216</v>
      </c>
      <c r="B285" s="70">
        <v>1528</v>
      </c>
      <c r="C285" s="122" t="s">
        <v>1851</v>
      </c>
      <c r="D285" s="199" t="s">
        <v>1823</v>
      </c>
      <c r="E285" s="202" t="s">
        <v>1767</v>
      </c>
      <c r="F285" s="202" t="s">
        <v>1514</v>
      </c>
      <c r="G285" s="218" t="s">
        <v>219</v>
      </c>
      <c r="H285" s="219"/>
      <c r="I285" s="112" t="s">
        <v>738</v>
      </c>
      <c r="J285" s="73">
        <f aca="true" t="shared" si="21" ref="J285:J293">J34*0.9</f>
        <v>237.6</v>
      </c>
      <c r="K285" s="70" t="s">
        <v>16</v>
      </c>
    </row>
    <row r="286" spans="1:11" ht="29.25" customHeight="1">
      <c r="A286" s="70" t="s">
        <v>216</v>
      </c>
      <c r="B286" s="70">
        <v>1529</v>
      </c>
      <c r="C286" s="122" t="s">
        <v>1852</v>
      </c>
      <c r="D286" s="200"/>
      <c r="E286" s="202"/>
      <c r="F286" s="202"/>
      <c r="G286" s="220" t="s">
        <v>201</v>
      </c>
      <c r="H286" s="221"/>
      <c r="I286" s="112" t="s">
        <v>1168</v>
      </c>
      <c r="J286" s="73">
        <f t="shared" si="21"/>
        <v>1044</v>
      </c>
      <c r="K286" s="70" t="s">
        <v>203</v>
      </c>
    </row>
    <row r="287" spans="1:11" ht="29.25" customHeight="1">
      <c r="A287" s="70" t="s">
        <v>216</v>
      </c>
      <c r="B287" s="70">
        <v>1530</v>
      </c>
      <c r="C287" s="122" t="s">
        <v>1853</v>
      </c>
      <c r="D287" s="200"/>
      <c r="E287" s="202"/>
      <c r="F287" s="202"/>
      <c r="G287" s="218" t="s">
        <v>202</v>
      </c>
      <c r="H287" s="219"/>
      <c r="I287" s="112" t="s">
        <v>1169</v>
      </c>
      <c r="J287" s="73">
        <f t="shared" si="21"/>
        <v>35.1</v>
      </c>
      <c r="K287" s="70" t="s">
        <v>15</v>
      </c>
    </row>
    <row r="288" spans="1:11" ht="29.25" customHeight="1">
      <c r="A288" s="70" t="s">
        <v>216</v>
      </c>
      <c r="B288" s="70">
        <v>1531</v>
      </c>
      <c r="C288" s="122" t="s">
        <v>1854</v>
      </c>
      <c r="D288" s="200"/>
      <c r="E288" s="202" t="s">
        <v>1768</v>
      </c>
      <c r="F288" s="202" t="s">
        <v>1514</v>
      </c>
      <c r="G288" s="218" t="s">
        <v>204</v>
      </c>
      <c r="H288" s="219"/>
      <c r="I288" s="112" t="s">
        <v>1170</v>
      </c>
      <c r="J288" s="73">
        <f t="shared" si="21"/>
        <v>241.20000000000002</v>
      </c>
      <c r="K288" s="70" t="s">
        <v>16</v>
      </c>
    </row>
    <row r="289" spans="1:11" ht="29.25" customHeight="1">
      <c r="A289" s="70" t="s">
        <v>216</v>
      </c>
      <c r="B289" s="70">
        <v>1532</v>
      </c>
      <c r="C289" s="122" t="s">
        <v>1855</v>
      </c>
      <c r="D289" s="200"/>
      <c r="E289" s="202"/>
      <c r="F289" s="202"/>
      <c r="G289" s="220" t="s">
        <v>205</v>
      </c>
      <c r="H289" s="221"/>
      <c r="I289" s="112" t="s">
        <v>1171</v>
      </c>
      <c r="J289" s="73">
        <f t="shared" si="21"/>
        <v>2087.1</v>
      </c>
      <c r="K289" s="70" t="s">
        <v>203</v>
      </c>
    </row>
    <row r="290" spans="1:11" ht="29.25" customHeight="1">
      <c r="A290" s="70" t="s">
        <v>216</v>
      </c>
      <c r="B290" s="70">
        <v>1533</v>
      </c>
      <c r="C290" s="122" t="s">
        <v>1856</v>
      </c>
      <c r="D290" s="200"/>
      <c r="E290" s="202"/>
      <c r="F290" s="202"/>
      <c r="G290" s="218" t="s">
        <v>202</v>
      </c>
      <c r="H290" s="219"/>
      <c r="I290" s="112" t="s">
        <v>1172</v>
      </c>
      <c r="J290" s="73">
        <f t="shared" si="21"/>
        <v>69.3</v>
      </c>
      <c r="K290" s="70" t="s">
        <v>15</v>
      </c>
    </row>
    <row r="291" spans="1:11" ht="29.25" customHeight="1">
      <c r="A291" s="70" t="s">
        <v>216</v>
      </c>
      <c r="B291" s="70">
        <v>1534</v>
      </c>
      <c r="C291" s="122" t="s">
        <v>1857</v>
      </c>
      <c r="D291" s="200"/>
      <c r="E291" s="202" t="s">
        <v>1769</v>
      </c>
      <c r="F291" s="202" t="s">
        <v>1529</v>
      </c>
      <c r="G291" s="218" t="s">
        <v>204</v>
      </c>
      <c r="H291" s="219"/>
      <c r="I291" s="112" t="s">
        <v>740</v>
      </c>
      <c r="J291" s="73">
        <f t="shared" si="21"/>
        <v>254.70000000000002</v>
      </c>
      <c r="K291" s="70" t="s">
        <v>16</v>
      </c>
    </row>
    <row r="292" spans="1:11" ht="29.25" customHeight="1">
      <c r="A292" s="70" t="s">
        <v>216</v>
      </c>
      <c r="B292" s="70">
        <v>1535</v>
      </c>
      <c r="C292" s="122" t="s">
        <v>1858</v>
      </c>
      <c r="D292" s="200"/>
      <c r="E292" s="202"/>
      <c r="F292" s="202"/>
      <c r="G292" s="220" t="s">
        <v>205</v>
      </c>
      <c r="H292" s="221"/>
      <c r="I292" s="112" t="s">
        <v>1173</v>
      </c>
      <c r="J292" s="73">
        <f t="shared" si="21"/>
        <v>3310.2000000000003</v>
      </c>
      <c r="K292" s="70" t="s">
        <v>203</v>
      </c>
    </row>
    <row r="293" spans="1:11" ht="29.25" customHeight="1">
      <c r="A293" s="70" t="s">
        <v>216</v>
      </c>
      <c r="B293" s="70">
        <v>1536</v>
      </c>
      <c r="C293" s="122" t="s">
        <v>1859</v>
      </c>
      <c r="D293" s="201"/>
      <c r="E293" s="202"/>
      <c r="F293" s="202"/>
      <c r="G293" s="218" t="s">
        <v>202</v>
      </c>
      <c r="H293" s="219"/>
      <c r="I293" s="112" t="s">
        <v>1174</v>
      </c>
      <c r="J293" s="73">
        <f t="shared" si="21"/>
        <v>110.7</v>
      </c>
      <c r="K293" s="70" t="s">
        <v>15</v>
      </c>
    </row>
    <row r="294" spans="1:13" ht="29.25" customHeight="1">
      <c r="A294" s="74" t="s">
        <v>171</v>
      </c>
      <c r="B294" s="74">
        <v>1537</v>
      </c>
      <c r="C294" s="120" t="s">
        <v>1860</v>
      </c>
      <c r="D294" s="203" t="s">
        <v>1515</v>
      </c>
      <c r="E294" s="204"/>
      <c r="F294" s="205"/>
      <c r="G294" s="212" t="s">
        <v>761</v>
      </c>
      <c r="H294" s="213"/>
      <c r="I294" s="214"/>
      <c r="J294" s="76">
        <f>SUM(L294)</f>
        <v>32.5512</v>
      </c>
      <c r="K294" s="74" t="s">
        <v>16</v>
      </c>
      <c r="L294">
        <f aca="true" t="shared" si="22" ref="L294:L302">J285*0.137</f>
        <v>32.5512</v>
      </c>
      <c r="M294" t="s">
        <v>1175</v>
      </c>
    </row>
    <row r="295" spans="1:13" ht="29.25" customHeight="1">
      <c r="A295" s="74" t="s">
        <v>171</v>
      </c>
      <c r="B295" s="74">
        <v>1538</v>
      </c>
      <c r="C295" s="120" t="s">
        <v>1861</v>
      </c>
      <c r="D295" s="206"/>
      <c r="E295" s="207"/>
      <c r="F295" s="208"/>
      <c r="G295" s="212" t="s">
        <v>762</v>
      </c>
      <c r="H295" s="213"/>
      <c r="I295" s="214"/>
      <c r="J295" s="76">
        <f>SUM(L295)</f>
        <v>143.02800000000002</v>
      </c>
      <c r="K295" s="74" t="s">
        <v>203</v>
      </c>
      <c r="L295">
        <f t="shared" si="22"/>
        <v>143.02800000000002</v>
      </c>
      <c r="M295" t="s">
        <v>1176</v>
      </c>
    </row>
    <row r="296" spans="1:13" ht="29.25" customHeight="1">
      <c r="A296" s="74" t="s">
        <v>171</v>
      </c>
      <c r="B296" s="74">
        <v>1539</v>
      </c>
      <c r="C296" s="120" t="s">
        <v>1862</v>
      </c>
      <c r="D296" s="206"/>
      <c r="E296" s="207"/>
      <c r="F296" s="208"/>
      <c r="G296" s="212" t="s">
        <v>763</v>
      </c>
      <c r="H296" s="213"/>
      <c r="I296" s="214"/>
      <c r="J296" s="76">
        <f>SUM(L296)</f>
        <v>4.808700000000001</v>
      </c>
      <c r="K296" s="74" t="s">
        <v>15</v>
      </c>
      <c r="L296">
        <f t="shared" si="22"/>
        <v>4.808700000000001</v>
      </c>
      <c r="M296" t="s">
        <v>1177</v>
      </c>
    </row>
    <row r="297" spans="1:13" ht="29.25" customHeight="1">
      <c r="A297" s="74" t="s">
        <v>171</v>
      </c>
      <c r="B297" s="74">
        <v>1540</v>
      </c>
      <c r="C297" s="120" t="s">
        <v>1863</v>
      </c>
      <c r="D297" s="206"/>
      <c r="E297" s="207"/>
      <c r="F297" s="208"/>
      <c r="G297" s="212" t="s">
        <v>764</v>
      </c>
      <c r="H297" s="213"/>
      <c r="I297" s="214"/>
      <c r="J297" s="76">
        <f>SUM(L297)</f>
        <v>33.0444</v>
      </c>
      <c r="K297" s="74" t="s">
        <v>16</v>
      </c>
      <c r="L297">
        <f t="shared" si="22"/>
        <v>33.0444</v>
      </c>
      <c r="M297" t="s">
        <v>1178</v>
      </c>
    </row>
    <row r="298" spans="1:13" ht="29.25" customHeight="1">
      <c r="A298" s="74" t="s">
        <v>171</v>
      </c>
      <c r="B298" s="74">
        <v>1541</v>
      </c>
      <c r="C298" s="120" t="s">
        <v>1864</v>
      </c>
      <c r="D298" s="206"/>
      <c r="E298" s="207"/>
      <c r="F298" s="208"/>
      <c r="G298" s="212" t="s">
        <v>765</v>
      </c>
      <c r="H298" s="213"/>
      <c r="I298" s="214"/>
      <c r="J298" s="76">
        <f>SUM(L298)</f>
        <v>285.9327</v>
      </c>
      <c r="K298" s="74" t="s">
        <v>203</v>
      </c>
      <c r="L298">
        <f t="shared" si="22"/>
        <v>285.9327</v>
      </c>
      <c r="M298" t="s">
        <v>1179</v>
      </c>
    </row>
    <row r="299" spans="1:13" ht="29.25" customHeight="1">
      <c r="A299" s="74" t="s">
        <v>171</v>
      </c>
      <c r="B299" s="74">
        <v>1542</v>
      </c>
      <c r="C299" s="120" t="s">
        <v>1865</v>
      </c>
      <c r="D299" s="206"/>
      <c r="E299" s="207"/>
      <c r="F299" s="208"/>
      <c r="G299" s="212" t="s">
        <v>766</v>
      </c>
      <c r="H299" s="213"/>
      <c r="I299" s="214"/>
      <c r="J299" s="76">
        <f>SUM(L299)</f>
        <v>9.4941</v>
      </c>
      <c r="K299" s="74" t="s">
        <v>15</v>
      </c>
      <c r="L299">
        <f t="shared" si="22"/>
        <v>9.4941</v>
      </c>
      <c r="M299" t="s">
        <v>1180</v>
      </c>
    </row>
    <row r="300" spans="1:13" ht="29.25" customHeight="1">
      <c r="A300" s="74" t="s">
        <v>171</v>
      </c>
      <c r="B300" s="74">
        <v>1543</v>
      </c>
      <c r="C300" s="120" t="s">
        <v>1866</v>
      </c>
      <c r="D300" s="206"/>
      <c r="E300" s="207"/>
      <c r="F300" s="208"/>
      <c r="G300" s="212" t="s">
        <v>767</v>
      </c>
      <c r="H300" s="213"/>
      <c r="I300" s="214"/>
      <c r="J300" s="76">
        <f>SUM(L300)</f>
        <v>34.8939</v>
      </c>
      <c r="K300" s="74" t="s">
        <v>16</v>
      </c>
      <c r="L300">
        <f t="shared" si="22"/>
        <v>34.8939</v>
      </c>
      <c r="M300" t="s">
        <v>1181</v>
      </c>
    </row>
    <row r="301" spans="1:13" ht="29.25" customHeight="1">
      <c r="A301" s="74" t="s">
        <v>171</v>
      </c>
      <c r="B301" s="74">
        <v>1544</v>
      </c>
      <c r="C301" s="120" t="s">
        <v>1867</v>
      </c>
      <c r="D301" s="206"/>
      <c r="E301" s="207"/>
      <c r="F301" s="208"/>
      <c r="G301" s="212" t="s">
        <v>768</v>
      </c>
      <c r="H301" s="213"/>
      <c r="I301" s="214"/>
      <c r="J301" s="76">
        <f>SUM(L301)</f>
        <v>453.4974000000001</v>
      </c>
      <c r="K301" s="74" t="s">
        <v>203</v>
      </c>
      <c r="L301">
        <f t="shared" si="22"/>
        <v>453.4974000000001</v>
      </c>
      <c r="M301" t="s">
        <v>1182</v>
      </c>
    </row>
    <row r="302" spans="1:13" ht="29.25" customHeight="1">
      <c r="A302" s="123" t="s">
        <v>171</v>
      </c>
      <c r="B302" s="123">
        <v>1545</v>
      </c>
      <c r="C302" s="124" t="s">
        <v>1868</v>
      </c>
      <c r="D302" s="206"/>
      <c r="E302" s="207"/>
      <c r="F302" s="208"/>
      <c r="G302" s="275" t="s">
        <v>769</v>
      </c>
      <c r="H302" s="276"/>
      <c r="I302" s="277"/>
      <c r="J302" s="125">
        <f>SUM(L302)</f>
        <v>15.165900000000002</v>
      </c>
      <c r="K302" s="123" t="s">
        <v>15</v>
      </c>
      <c r="L302">
        <f t="shared" si="22"/>
        <v>15.165900000000002</v>
      </c>
      <c r="M302" t="s">
        <v>1183</v>
      </c>
    </row>
    <row r="303" spans="1:14" s="35" customFormat="1" ht="29.25" customHeight="1">
      <c r="A303" s="77" t="s">
        <v>171</v>
      </c>
      <c r="B303" s="77">
        <v>1546</v>
      </c>
      <c r="C303" s="121" t="s">
        <v>1869</v>
      </c>
      <c r="D303" s="278" t="s">
        <v>1516</v>
      </c>
      <c r="E303" s="278"/>
      <c r="F303" s="278"/>
      <c r="G303" s="279" t="s">
        <v>761</v>
      </c>
      <c r="H303" s="279"/>
      <c r="I303" s="279"/>
      <c r="J303" s="79">
        <f>SUM(L303)</f>
        <v>23.76</v>
      </c>
      <c r="K303" s="77" t="s">
        <v>16</v>
      </c>
      <c r="L303" s="35">
        <f aca="true" t="shared" si="23" ref="L303:L311">J285*0.1</f>
        <v>23.76</v>
      </c>
      <c r="M303" t="s">
        <v>1184</v>
      </c>
      <c r="N303"/>
    </row>
    <row r="304" spans="1:14" s="35" customFormat="1" ht="29.25" customHeight="1">
      <c r="A304" s="77" t="s">
        <v>171</v>
      </c>
      <c r="B304" s="77">
        <v>1547</v>
      </c>
      <c r="C304" s="121" t="s">
        <v>1870</v>
      </c>
      <c r="D304" s="278"/>
      <c r="E304" s="278"/>
      <c r="F304" s="278"/>
      <c r="G304" s="279" t="s">
        <v>762</v>
      </c>
      <c r="H304" s="279"/>
      <c r="I304" s="279"/>
      <c r="J304" s="79">
        <f>SUM(L304)</f>
        <v>104.4</v>
      </c>
      <c r="K304" s="77" t="s">
        <v>203</v>
      </c>
      <c r="L304" s="35">
        <f t="shared" si="23"/>
        <v>104.4</v>
      </c>
      <c r="M304" t="s">
        <v>1185</v>
      </c>
      <c r="N304"/>
    </row>
    <row r="305" spans="1:14" s="35" customFormat="1" ht="29.25" customHeight="1">
      <c r="A305" s="77" t="s">
        <v>171</v>
      </c>
      <c r="B305" s="77">
        <v>1548</v>
      </c>
      <c r="C305" s="121" t="s">
        <v>1871</v>
      </c>
      <c r="D305" s="278"/>
      <c r="E305" s="278"/>
      <c r="F305" s="278"/>
      <c r="G305" s="279" t="s">
        <v>763</v>
      </c>
      <c r="H305" s="279"/>
      <c r="I305" s="279"/>
      <c r="J305" s="79">
        <f>SUM(L305)</f>
        <v>3.5100000000000002</v>
      </c>
      <c r="K305" s="77" t="s">
        <v>15</v>
      </c>
      <c r="L305" s="35">
        <f t="shared" si="23"/>
        <v>3.5100000000000002</v>
      </c>
      <c r="M305" t="s">
        <v>1186</v>
      </c>
      <c r="N305"/>
    </row>
    <row r="306" spans="1:14" s="35" customFormat="1" ht="29.25" customHeight="1">
      <c r="A306" s="77" t="s">
        <v>171</v>
      </c>
      <c r="B306" s="77">
        <v>1549</v>
      </c>
      <c r="C306" s="121" t="s">
        <v>1872</v>
      </c>
      <c r="D306" s="278"/>
      <c r="E306" s="278"/>
      <c r="F306" s="278"/>
      <c r="G306" s="279" t="s">
        <v>764</v>
      </c>
      <c r="H306" s="279"/>
      <c r="I306" s="279"/>
      <c r="J306" s="79">
        <f>SUM(L306)</f>
        <v>24.120000000000005</v>
      </c>
      <c r="K306" s="77" t="s">
        <v>16</v>
      </c>
      <c r="L306" s="35">
        <f t="shared" si="23"/>
        <v>24.120000000000005</v>
      </c>
      <c r="M306" t="s">
        <v>1187</v>
      </c>
      <c r="N306"/>
    </row>
    <row r="307" spans="1:14" s="35" customFormat="1" ht="29.25" customHeight="1">
      <c r="A307" s="77" t="s">
        <v>171</v>
      </c>
      <c r="B307" s="77">
        <v>1550</v>
      </c>
      <c r="C307" s="121" t="s">
        <v>1873</v>
      </c>
      <c r="D307" s="278"/>
      <c r="E307" s="278"/>
      <c r="F307" s="278"/>
      <c r="G307" s="279" t="s">
        <v>765</v>
      </c>
      <c r="H307" s="279"/>
      <c r="I307" s="279"/>
      <c r="J307" s="79">
        <f>SUM(L307)</f>
        <v>208.71</v>
      </c>
      <c r="K307" s="77" t="s">
        <v>203</v>
      </c>
      <c r="L307" s="35">
        <f t="shared" si="23"/>
        <v>208.71</v>
      </c>
      <c r="M307" t="s">
        <v>1188</v>
      </c>
      <c r="N307"/>
    </row>
    <row r="308" spans="1:14" s="35" customFormat="1" ht="29.25" customHeight="1">
      <c r="A308" s="77" t="s">
        <v>171</v>
      </c>
      <c r="B308" s="77">
        <v>1551</v>
      </c>
      <c r="C308" s="121" t="s">
        <v>1874</v>
      </c>
      <c r="D308" s="278"/>
      <c r="E308" s="278"/>
      <c r="F308" s="278"/>
      <c r="G308" s="279" t="s">
        <v>766</v>
      </c>
      <c r="H308" s="279"/>
      <c r="I308" s="279"/>
      <c r="J308" s="79">
        <f>SUM(L308)</f>
        <v>6.93</v>
      </c>
      <c r="K308" s="77" t="s">
        <v>15</v>
      </c>
      <c r="L308" s="35">
        <f t="shared" si="23"/>
        <v>6.93</v>
      </c>
      <c r="M308" t="s">
        <v>1189</v>
      </c>
      <c r="N308"/>
    </row>
    <row r="309" spans="1:14" s="35" customFormat="1" ht="29.25" customHeight="1">
      <c r="A309" s="77" t="s">
        <v>171</v>
      </c>
      <c r="B309" s="77">
        <v>1552</v>
      </c>
      <c r="C309" s="121" t="s">
        <v>1875</v>
      </c>
      <c r="D309" s="278"/>
      <c r="E309" s="278"/>
      <c r="F309" s="278"/>
      <c r="G309" s="279" t="s">
        <v>767</v>
      </c>
      <c r="H309" s="279"/>
      <c r="I309" s="279"/>
      <c r="J309" s="79">
        <f>SUM(L309)</f>
        <v>25.470000000000002</v>
      </c>
      <c r="K309" s="77" t="s">
        <v>16</v>
      </c>
      <c r="L309" s="35">
        <f t="shared" si="23"/>
        <v>25.470000000000002</v>
      </c>
      <c r="M309" t="s">
        <v>1190</v>
      </c>
      <c r="N309"/>
    </row>
    <row r="310" spans="1:14" s="35" customFormat="1" ht="29.25" customHeight="1">
      <c r="A310" s="77" t="s">
        <v>171</v>
      </c>
      <c r="B310" s="77">
        <v>1553</v>
      </c>
      <c r="C310" s="121" t="s">
        <v>1876</v>
      </c>
      <c r="D310" s="278"/>
      <c r="E310" s="278"/>
      <c r="F310" s="278"/>
      <c r="G310" s="279" t="s">
        <v>768</v>
      </c>
      <c r="H310" s="279"/>
      <c r="I310" s="279"/>
      <c r="J310" s="79">
        <f>SUM(L310)</f>
        <v>331.02000000000004</v>
      </c>
      <c r="K310" s="77" t="s">
        <v>203</v>
      </c>
      <c r="L310" s="35">
        <f t="shared" si="23"/>
        <v>331.02000000000004</v>
      </c>
      <c r="M310" t="s">
        <v>1191</v>
      </c>
      <c r="N310"/>
    </row>
    <row r="311" spans="1:14" s="35" customFormat="1" ht="29.25" customHeight="1">
      <c r="A311" s="77" t="s">
        <v>171</v>
      </c>
      <c r="B311" s="77">
        <v>1554</v>
      </c>
      <c r="C311" s="121" t="s">
        <v>1877</v>
      </c>
      <c r="D311" s="278"/>
      <c r="E311" s="278"/>
      <c r="F311" s="278"/>
      <c r="G311" s="279" t="s">
        <v>769</v>
      </c>
      <c r="H311" s="279"/>
      <c r="I311" s="279"/>
      <c r="J311" s="79">
        <f>SUM(L311)</f>
        <v>11.07</v>
      </c>
      <c r="K311" s="77" t="s">
        <v>15</v>
      </c>
      <c r="L311" s="35">
        <f t="shared" si="23"/>
        <v>11.07</v>
      </c>
      <c r="M311" t="s">
        <v>1192</v>
      </c>
      <c r="N311"/>
    </row>
    <row r="312" spans="1:14" s="35" customFormat="1" ht="29.25" customHeight="1">
      <c r="A312" s="17"/>
      <c r="B312" s="17"/>
      <c r="C312" s="67"/>
      <c r="D312" s="37"/>
      <c r="E312" s="37"/>
      <c r="F312" s="37"/>
      <c r="G312" s="68"/>
      <c r="H312" s="68"/>
      <c r="I312" s="68"/>
      <c r="J312" s="18"/>
      <c r="K312" s="17"/>
      <c r="L312" s="34"/>
      <c r="M312"/>
      <c r="N312"/>
    </row>
    <row r="313" spans="1:11" ht="29.25" customHeight="1">
      <c r="A313" s="252" t="s">
        <v>770</v>
      </c>
      <c r="B313" s="252"/>
      <c r="C313" s="252"/>
      <c r="D313" s="252"/>
      <c r="E313" s="252"/>
      <c r="F313" s="252"/>
      <c r="G313" s="252"/>
      <c r="H313" s="252"/>
      <c r="I313" s="252"/>
      <c r="J313" s="252"/>
      <c r="K313" s="252"/>
    </row>
    <row r="314" spans="1:11" ht="29.25" customHeight="1">
      <c r="A314" s="234" t="s">
        <v>2</v>
      </c>
      <c r="B314" s="235"/>
      <c r="C314" s="236" t="s">
        <v>3</v>
      </c>
      <c r="D314" s="238" t="s">
        <v>4</v>
      </c>
      <c r="E314" s="239"/>
      <c r="F314" s="239"/>
      <c r="G314" s="239"/>
      <c r="H314" s="239"/>
      <c r="I314" s="240"/>
      <c r="J314" s="244" t="s">
        <v>12</v>
      </c>
      <c r="K314" s="236" t="s">
        <v>13</v>
      </c>
    </row>
    <row r="315" spans="1:11" ht="29.25" customHeight="1">
      <c r="A315" s="115" t="s">
        <v>0</v>
      </c>
      <c r="B315" s="115" t="s">
        <v>1</v>
      </c>
      <c r="C315" s="237"/>
      <c r="D315" s="241"/>
      <c r="E315" s="242"/>
      <c r="F315" s="242"/>
      <c r="G315" s="242"/>
      <c r="H315" s="242"/>
      <c r="I315" s="243"/>
      <c r="J315" s="245"/>
      <c r="K315" s="237"/>
    </row>
    <row r="316" spans="1:11" ht="29.25" customHeight="1">
      <c r="A316" s="70" t="s">
        <v>216</v>
      </c>
      <c r="B316" s="70">
        <v>1601</v>
      </c>
      <c r="C316" s="71" t="s">
        <v>771</v>
      </c>
      <c r="D316" s="199" t="s">
        <v>1823</v>
      </c>
      <c r="E316" s="202" t="s">
        <v>1767</v>
      </c>
      <c r="F316" s="202" t="s">
        <v>1514</v>
      </c>
      <c r="G316" s="218" t="s">
        <v>219</v>
      </c>
      <c r="H316" s="219"/>
      <c r="I316" s="112" t="s">
        <v>936</v>
      </c>
      <c r="J316" s="73">
        <f aca="true" t="shared" si="24" ref="J316:J324">J4*0.9</f>
        <v>216</v>
      </c>
      <c r="K316" s="70" t="s">
        <v>16</v>
      </c>
    </row>
    <row r="317" spans="1:11" ht="29.25" customHeight="1">
      <c r="A317" s="70" t="s">
        <v>216</v>
      </c>
      <c r="B317" s="70">
        <v>1602</v>
      </c>
      <c r="C317" s="71" t="s">
        <v>1878</v>
      </c>
      <c r="D317" s="200"/>
      <c r="E317" s="202"/>
      <c r="F317" s="202"/>
      <c r="G317" s="220" t="s">
        <v>201</v>
      </c>
      <c r="H317" s="221"/>
      <c r="I317" s="112" t="s">
        <v>1193</v>
      </c>
      <c r="J317" s="73">
        <f t="shared" si="24"/>
        <v>949.5</v>
      </c>
      <c r="K317" s="70" t="s">
        <v>203</v>
      </c>
    </row>
    <row r="318" spans="1:11" ht="29.25" customHeight="1">
      <c r="A318" s="70" t="s">
        <v>216</v>
      </c>
      <c r="B318" s="70">
        <v>1603</v>
      </c>
      <c r="C318" s="71" t="s">
        <v>1879</v>
      </c>
      <c r="D318" s="200"/>
      <c r="E318" s="202"/>
      <c r="F318" s="202"/>
      <c r="G318" s="218" t="s">
        <v>202</v>
      </c>
      <c r="H318" s="219"/>
      <c r="I318" s="112" t="s">
        <v>1108</v>
      </c>
      <c r="J318" s="73">
        <f t="shared" si="24"/>
        <v>31.5</v>
      </c>
      <c r="K318" s="70" t="s">
        <v>15</v>
      </c>
    </row>
    <row r="319" spans="1:11" ht="29.25" customHeight="1">
      <c r="A319" s="70" t="s">
        <v>216</v>
      </c>
      <c r="B319" s="70">
        <v>1604</v>
      </c>
      <c r="C319" s="71" t="s">
        <v>1880</v>
      </c>
      <c r="D319" s="200"/>
      <c r="E319" s="202" t="s">
        <v>1768</v>
      </c>
      <c r="F319" s="202" t="s">
        <v>1514</v>
      </c>
      <c r="G319" s="218" t="s">
        <v>204</v>
      </c>
      <c r="H319" s="219"/>
      <c r="I319" s="112" t="s">
        <v>1109</v>
      </c>
      <c r="J319" s="73">
        <f t="shared" si="24"/>
        <v>219.6</v>
      </c>
      <c r="K319" s="70" t="s">
        <v>16</v>
      </c>
    </row>
    <row r="320" spans="1:11" ht="29.25" customHeight="1">
      <c r="A320" s="70" t="s">
        <v>216</v>
      </c>
      <c r="B320" s="70">
        <v>1605</v>
      </c>
      <c r="C320" s="71" t="s">
        <v>1881</v>
      </c>
      <c r="D320" s="200"/>
      <c r="E320" s="202"/>
      <c r="F320" s="202"/>
      <c r="G320" s="220" t="s">
        <v>205</v>
      </c>
      <c r="H320" s="221"/>
      <c r="I320" s="112" t="s">
        <v>1110</v>
      </c>
      <c r="J320" s="73">
        <f t="shared" si="24"/>
        <v>1897.2</v>
      </c>
      <c r="K320" s="70" t="s">
        <v>203</v>
      </c>
    </row>
    <row r="321" spans="1:11" ht="29.25" customHeight="1">
      <c r="A321" s="70" t="s">
        <v>216</v>
      </c>
      <c r="B321" s="70">
        <v>1606</v>
      </c>
      <c r="C321" s="71" t="s">
        <v>1882</v>
      </c>
      <c r="D321" s="200"/>
      <c r="E321" s="202"/>
      <c r="F321" s="202"/>
      <c r="G321" s="218" t="s">
        <v>202</v>
      </c>
      <c r="H321" s="219"/>
      <c r="I321" s="112" t="s">
        <v>1111</v>
      </c>
      <c r="J321" s="73">
        <f t="shared" si="24"/>
        <v>63</v>
      </c>
      <c r="K321" s="70" t="s">
        <v>15</v>
      </c>
    </row>
    <row r="322" spans="1:11" ht="29.25" customHeight="1">
      <c r="A322" s="70" t="s">
        <v>216</v>
      </c>
      <c r="B322" s="70">
        <v>1607</v>
      </c>
      <c r="C322" s="71" t="s">
        <v>1883</v>
      </c>
      <c r="D322" s="200"/>
      <c r="E322" s="202" t="s">
        <v>1769</v>
      </c>
      <c r="F322" s="202" t="s">
        <v>1529</v>
      </c>
      <c r="G322" s="218" t="s">
        <v>204</v>
      </c>
      <c r="H322" s="219"/>
      <c r="I322" s="112" t="s">
        <v>728</v>
      </c>
      <c r="J322" s="73">
        <f t="shared" si="24"/>
        <v>231.3</v>
      </c>
      <c r="K322" s="70" t="s">
        <v>16</v>
      </c>
    </row>
    <row r="323" spans="1:11" ht="29.25" customHeight="1">
      <c r="A323" s="70" t="s">
        <v>216</v>
      </c>
      <c r="B323" s="70">
        <v>1608</v>
      </c>
      <c r="C323" s="71" t="s">
        <v>1884</v>
      </c>
      <c r="D323" s="200"/>
      <c r="E323" s="202"/>
      <c r="F323" s="202"/>
      <c r="G323" s="220" t="s">
        <v>205</v>
      </c>
      <c r="H323" s="221"/>
      <c r="I323" s="112" t="s">
        <v>1112</v>
      </c>
      <c r="J323" s="73">
        <f t="shared" si="24"/>
        <v>3009.6</v>
      </c>
      <c r="K323" s="70" t="s">
        <v>203</v>
      </c>
    </row>
    <row r="324" spans="1:11" ht="29.25" customHeight="1">
      <c r="A324" s="70" t="s">
        <v>216</v>
      </c>
      <c r="B324" s="70">
        <v>1609</v>
      </c>
      <c r="C324" s="71" t="s">
        <v>1885</v>
      </c>
      <c r="D324" s="201"/>
      <c r="E324" s="202"/>
      <c r="F324" s="202"/>
      <c r="G324" s="218" t="s">
        <v>202</v>
      </c>
      <c r="H324" s="219"/>
      <c r="I324" s="112" t="s">
        <v>1113</v>
      </c>
      <c r="J324" s="73">
        <f t="shared" si="24"/>
        <v>99.9</v>
      </c>
      <c r="K324" s="70" t="s">
        <v>15</v>
      </c>
    </row>
    <row r="325" spans="1:13" ht="29.25" customHeight="1">
      <c r="A325" s="74" t="s">
        <v>171</v>
      </c>
      <c r="B325" s="74">
        <v>1610</v>
      </c>
      <c r="C325" s="120" t="s">
        <v>1886</v>
      </c>
      <c r="D325" s="203" t="s">
        <v>1515</v>
      </c>
      <c r="E325" s="204"/>
      <c r="F325" s="205"/>
      <c r="G325" s="212" t="s">
        <v>791</v>
      </c>
      <c r="H325" s="213"/>
      <c r="I325" s="214"/>
      <c r="J325" s="76">
        <f>SUM(L325)</f>
        <v>29.592000000000002</v>
      </c>
      <c r="K325" s="74" t="s">
        <v>16</v>
      </c>
      <c r="L325">
        <f aca="true" t="shared" si="25" ref="L325:L333">J316*0.137</f>
        <v>29.592000000000002</v>
      </c>
      <c r="M325" t="s">
        <v>1195</v>
      </c>
    </row>
    <row r="326" spans="1:13" ht="29.25" customHeight="1">
      <c r="A326" s="74" t="s">
        <v>171</v>
      </c>
      <c r="B326" s="74">
        <v>1611</v>
      </c>
      <c r="C326" s="120" t="s">
        <v>1887</v>
      </c>
      <c r="D326" s="206"/>
      <c r="E326" s="207"/>
      <c r="F326" s="208"/>
      <c r="G326" s="212" t="s">
        <v>792</v>
      </c>
      <c r="H326" s="213"/>
      <c r="I326" s="214"/>
      <c r="J326" s="76">
        <f>SUM(L326)</f>
        <v>130.0815</v>
      </c>
      <c r="K326" s="74" t="s">
        <v>203</v>
      </c>
      <c r="L326">
        <f t="shared" si="25"/>
        <v>130.0815</v>
      </c>
      <c r="M326" t="s">
        <v>1194</v>
      </c>
    </row>
    <row r="327" spans="1:13" ht="29.25" customHeight="1">
      <c r="A327" s="74" t="s">
        <v>171</v>
      </c>
      <c r="B327" s="74">
        <v>1612</v>
      </c>
      <c r="C327" s="120" t="s">
        <v>1888</v>
      </c>
      <c r="D327" s="206"/>
      <c r="E327" s="207"/>
      <c r="F327" s="208"/>
      <c r="G327" s="212" t="s">
        <v>793</v>
      </c>
      <c r="H327" s="213"/>
      <c r="I327" s="214"/>
      <c r="J327" s="76">
        <f>SUM(L327)</f>
        <v>4.3155</v>
      </c>
      <c r="K327" s="74" t="s">
        <v>15</v>
      </c>
      <c r="L327">
        <f t="shared" si="25"/>
        <v>4.3155</v>
      </c>
      <c r="M327" t="s">
        <v>1196</v>
      </c>
    </row>
    <row r="328" spans="1:13" ht="29.25" customHeight="1">
      <c r="A328" s="74" t="s">
        <v>171</v>
      </c>
      <c r="B328" s="74">
        <v>1613</v>
      </c>
      <c r="C328" s="120" t="s">
        <v>1889</v>
      </c>
      <c r="D328" s="206"/>
      <c r="E328" s="207"/>
      <c r="F328" s="208"/>
      <c r="G328" s="212" t="s">
        <v>794</v>
      </c>
      <c r="H328" s="213"/>
      <c r="I328" s="214"/>
      <c r="J328" s="76">
        <f>SUM(L328)</f>
        <v>30.0852</v>
      </c>
      <c r="K328" s="74" t="s">
        <v>16</v>
      </c>
      <c r="L328">
        <f t="shared" si="25"/>
        <v>30.0852</v>
      </c>
      <c r="M328" t="s">
        <v>1197</v>
      </c>
    </row>
    <row r="329" spans="1:13" ht="29.25" customHeight="1">
      <c r="A329" s="74" t="s">
        <v>171</v>
      </c>
      <c r="B329" s="74">
        <v>1614</v>
      </c>
      <c r="C329" s="120" t="s">
        <v>1890</v>
      </c>
      <c r="D329" s="206"/>
      <c r="E329" s="207"/>
      <c r="F329" s="208"/>
      <c r="G329" s="212" t="s">
        <v>795</v>
      </c>
      <c r="H329" s="213"/>
      <c r="I329" s="214"/>
      <c r="J329" s="76">
        <f>SUM(L329)</f>
        <v>259.9164</v>
      </c>
      <c r="K329" s="74" t="s">
        <v>203</v>
      </c>
      <c r="L329">
        <f t="shared" si="25"/>
        <v>259.9164</v>
      </c>
      <c r="M329" t="s">
        <v>1198</v>
      </c>
    </row>
    <row r="330" spans="1:13" ht="29.25" customHeight="1">
      <c r="A330" s="74" t="s">
        <v>171</v>
      </c>
      <c r="B330" s="74">
        <v>1615</v>
      </c>
      <c r="C330" s="120" t="s">
        <v>1891</v>
      </c>
      <c r="D330" s="206"/>
      <c r="E330" s="207"/>
      <c r="F330" s="208"/>
      <c r="G330" s="212" t="s">
        <v>796</v>
      </c>
      <c r="H330" s="213"/>
      <c r="I330" s="214"/>
      <c r="J330" s="76">
        <f>SUM(L330)</f>
        <v>8.631</v>
      </c>
      <c r="K330" s="74" t="s">
        <v>15</v>
      </c>
      <c r="L330">
        <f t="shared" si="25"/>
        <v>8.631</v>
      </c>
      <c r="M330" t="s">
        <v>1199</v>
      </c>
    </row>
    <row r="331" spans="1:13" ht="29.25" customHeight="1">
      <c r="A331" s="74" t="s">
        <v>171</v>
      </c>
      <c r="B331" s="74">
        <v>1616</v>
      </c>
      <c r="C331" s="120" t="s">
        <v>1892</v>
      </c>
      <c r="D331" s="206"/>
      <c r="E331" s="207"/>
      <c r="F331" s="208"/>
      <c r="G331" s="212" t="s">
        <v>797</v>
      </c>
      <c r="H331" s="213"/>
      <c r="I331" s="214"/>
      <c r="J331" s="76">
        <f>SUM(L331)</f>
        <v>31.688100000000006</v>
      </c>
      <c r="K331" s="74" t="s">
        <v>16</v>
      </c>
      <c r="L331">
        <f t="shared" si="25"/>
        <v>31.688100000000006</v>
      </c>
      <c r="M331" t="s">
        <v>1200</v>
      </c>
    </row>
    <row r="332" spans="1:13" ht="29.25" customHeight="1">
      <c r="A332" s="74" t="s">
        <v>171</v>
      </c>
      <c r="B332" s="74">
        <v>1617</v>
      </c>
      <c r="C332" s="120" t="s">
        <v>1893</v>
      </c>
      <c r="D332" s="206"/>
      <c r="E332" s="207"/>
      <c r="F332" s="208"/>
      <c r="G332" s="212" t="s">
        <v>798</v>
      </c>
      <c r="H332" s="213"/>
      <c r="I332" s="214"/>
      <c r="J332" s="76">
        <f>SUM(L332)</f>
        <v>412.3152</v>
      </c>
      <c r="K332" s="74" t="s">
        <v>203</v>
      </c>
      <c r="L332">
        <f t="shared" si="25"/>
        <v>412.3152</v>
      </c>
      <c r="M332" t="s">
        <v>1201</v>
      </c>
    </row>
    <row r="333" spans="1:13" ht="29.25" customHeight="1">
      <c r="A333" s="74" t="s">
        <v>171</v>
      </c>
      <c r="B333" s="74">
        <v>1618</v>
      </c>
      <c r="C333" s="120" t="s">
        <v>1894</v>
      </c>
      <c r="D333" s="209"/>
      <c r="E333" s="210"/>
      <c r="F333" s="211"/>
      <c r="G333" s="212" t="s">
        <v>799</v>
      </c>
      <c r="H333" s="213"/>
      <c r="I333" s="214"/>
      <c r="J333" s="76">
        <f>SUM(L333)</f>
        <v>13.686300000000001</v>
      </c>
      <c r="K333" s="74" t="s">
        <v>15</v>
      </c>
      <c r="L333">
        <f t="shared" si="25"/>
        <v>13.686300000000001</v>
      </c>
      <c r="M333" t="s">
        <v>1202</v>
      </c>
    </row>
    <row r="334" spans="1:14" s="35" customFormat="1" ht="29.25" customHeight="1">
      <c r="A334" s="77" t="s">
        <v>171</v>
      </c>
      <c r="B334" s="77">
        <v>1619</v>
      </c>
      <c r="C334" s="121" t="s">
        <v>1895</v>
      </c>
      <c r="D334" s="225" t="s">
        <v>1516</v>
      </c>
      <c r="E334" s="226"/>
      <c r="F334" s="227"/>
      <c r="G334" s="215" t="s">
        <v>791</v>
      </c>
      <c r="H334" s="216"/>
      <c r="I334" s="217"/>
      <c r="J334" s="79">
        <f>SUM(L334)</f>
        <v>21.6</v>
      </c>
      <c r="K334" s="77" t="s">
        <v>16</v>
      </c>
      <c r="L334" s="35">
        <f aca="true" t="shared" si="26" ref="L334:L342">J316*0.1</f>
        <v>21.6</v>
      </c>
      <c r="M334" t="s">
        <v>1203</v>
      </c>
      <c r="N334"/>
    </row>
    <row r="335" spans="1:14" s="35" customFormat="1" ht="29.25" customHeight="1">
      <c r="A335" s="77" t="s">
        <v>171</v>
      </c>
      <c r="B335" s="77">
        <v>1620</v>
      </c>
      <c r="C335" s="121" t="s">
        <v>1896</v>
      </c>
      <c r="D335" s="228"/>
      <c r="E335" s="229"/>
      <c r="F335" s="230"/>
      <c r="G335" s="215" t="s">
        <v>792</v>
      </c>
      <c r="H335" s="216"/>
      <c r="I335" s="217"/>
      <c r="J335" s="79">
        <f>SUM(L335)</f>
        <v>94.95</v>
      </c>
      <c r="K335" s="77" t="s">
        <v>203</v>
      </c>
      <c r="L335" s="35">
        <f t="shared" si="26"/>
        <v>94.95</v>
      </c>
      <c r="M335" t="s">
        <v>1204</v>
      </c>
      <c r="N335"/>
    </row>
    <row r="336" spans="1:14" s="35" customFormat="1" ht="29.25" customHeight="1">
      <c r="A336" s="77" t="s">
        <v>171</v>
      </c>
      <c r="B336" s="77">
        <v>1621</v>
      </c>
      <c r="C336" s="121" t="s">
        <v>1897</v>
      </c>
      <c r="D336" s="228"/>
      <c r="E336" s="229"/>
      <c r="F336" s="230"/>
      <c r="G336" s="215" t="s">
        <v>793</v>
      </c>
      <c r="H336" s="216"/>
      <c r="I336" s="217"/>
      <c r="J336" s="79">
        <f>SUM(L336)</f>
        <v>3.1500000000000004</v>
      </c>
      <c r="K336" s="77" t="s">
        <v>15</v>
      </c>
      <c r="L336" s="35">
        <f t="shared" si="26"/>
        <v>3.1500000000000004</v>
      </c>
      <c r="M336" t="s">
        <v>1205</v>
      </c>
      <c r="N336"/>
    </row>
    <row r="337" spans="1:14" s="35" customFormat="1" ht="29.25" customHeight="1">
      <c r="A337" s="77" t="s">
        <v>171</v>
      </c>
      <c r="B337" s="77">
        <v>1622</v>
      </c>
      <c r="C337" s="121" t="s">
        <v>1898</v>
      </c>
      <c r="D337" s="228"/>
      <c r="E337" s="229"/>
      <c r="F337" s="230"/>
      <c r="G337" s="215" t="s">
        <v>794</v>
      </c>
      <c r="H337" s="216"/>
      <c r="I337" s="217"/>
      <c r="J337" s="79">
        <f>SUM(L337)</f>
        <v>21.96</v>
      </c>
      <c r="K337" s="77" t="s">
        <v>16</v>
      </c>
      <c r="L337" s="35">
        <f t="shared" si="26"/>
        <v>21.96</v>
      </c>
      <c r="M337" t="s">
        <v>1206</v>
      </c>
      <c r="N337"/>
    </row>
    <row r="338" spans="1:14" s="35" customFormat="1" ht="29.25" customHeight="1">
      <c r="A338" s="77" t="s">
        <v>171</v>
      </c>
      <c r="B338" s="77">
        <v>1623</v>
      </c>
      <c r="C338" s="121" t="s">
        <v>1899</v>
      </c>
      <c r="D338" s="228"/>
      <c r="E338" s="229"/>
      <c r="F338" s="230"/>
      <c r="G338" s="215" t="s">
        <v>795</v>
      </c>
      <c r="H338" s="216"/>
      <c r="I338" s="217"/>
      <c r="J338" s="79">
        <f>SUM(L338)</f>
        <v>189.72000000000003</v>
      </c>
      <c r="K338" s="77" t="s">
        <v>203</v>
      </c>
      <c r="L338" s="35">
        <f t="shared" si="26"/>
        <v>189.72000000000003</v>
      </c>
      <c r="M338" t="s">
        <v>1207</v>
      </c>
      <c r="N338"/>
    </row>
    <row r="339" spans="1:14" s="35" customFormat="1" ht="29.25" customHeight="1">
      <c r="A339" s="77" t="s">
        <v>171</v>
      </c>
      <c r="B339" s="77">
        <v>1624</v>
      </c>
      <c r="C339" s="121" t="s">
        <v>1900</v>
      </c>
      <c r="D339" s="228"/>
      <c r="E339" s="229"/>
      <c r="F339" s="230"/>
      <c r="G339" s="215" t="s">
        <v>796</v>
      </c>
      <c r="H339" s="216"/>
      <c r="I339" s="217"/>
      <c r="J339" s="79">
        <f>SUM(L339)</f>
        <v>6.300000000000001</v>
      </c>
      <c r="K339" s="77" t="s">
        <v>15</v>
      </c>
      <c r="L339" s="35">
        <f t="shared" si="26"/>
        <v>6.300000000000001</v>
      </c>
      <c r="M339" t="s">
        <v>1208</v>
      </c>
      <c r="N339"/>
    </row>
    <row r="340" spans="1:14" s="35" customFormat="1" ht="29.25" customHeight="1">
      <c r="A340" s="77" t="s">
        <v>171</v>
      </c>
      <c r="B340" s="77">
        <v>1625</v>
      </c>
      <c r="C340" s="121" t="s">
        <v>1901</v>
      </c>
      <c r="D340" s="228"/>
      <c r="E340" s="229"/>
      <c r="F340" s="230"/>
      <c r="G340" s="215" t="s">
        <v>797</v>
      </c>
      <c r="H340" s="216"/>
      <c r="I340" s="217"/>
      <c r="J340" s="79">
        <f>SUM(L340)</f>
        <v>23.130000000000003</v>
      </c>
      <c r="K340" s="77" t="s">
        <v>16</v>
      </c>
      <c r="L340" s="35">
        <f t="shared" si="26"/>
        <v>23.130000000000003</v>
      </c>
      <c r="M340" t="s">
        <v>1209</v>
      </c>
      <c r="N340"/>
    </row>
    <row r="341" spans="1:14" s="35" customFormat="1" ht="29.25" customHeight="1">
      <c r="A341" s="77" t="s">
        <v>171</v>
      </c>
      <c r="B341" s="77">
        <v>1626</v>
      </c>
      <c r="C341" s="121" t="s">
        <v>1902</v>
      </c>
      <c r="D341" s="228"/>
      <c r="E341" s="229"/>
      <c r="F341" s="230"/>
      <c r="G341" s="215" t="s">
        <v>798</v>
      </c>
      <c r="H341" s="216"/>
      <c r="I341" s="217"/>
      <c r="J341" s="79">
        <f>SUM(L341)</f>
        <v>300.96</v>
      </c>
      <c r="K341" s="77" t="s">
        <v>203</v>
      </c>
      <c r="L341" s="35">
        <f t="shared" si="26"/>
        <v>300.96</v>
      </c>
      <c r="M341" t="s">
        <v>1210</v>
      </c>
      <c r="N341"/>
    </row>
    <row r="342" spans="1:14" s="35" customFormat="1" ht="29.25" customHeight="1">
      <c r="A342" s="77" t="s">
        <v>171</v>
      </c>
      <c r="B342" s="77">
        <v>1627</v>
      </c>
      <c r="C342" s="121" t="s">
        <v>1903</v>
      </c>
      <c r="D342" s="231"/>
      <c r="E342" s="232"/>
      <c r="F342" s="233"/>
      <c r="G342" s="215" t="s">
        <v>799</v>
      </c>
      <c r="H342" s="216"/>
      <c r="I342" s="217"/>
      <c r="J342" s="79">
        <f>SUM(L342)</f>
        <v>9.990000000000002</v>
      </c>
      <c r="K342" s="77" t="s">
        <v>15</v>
      </c>
      <c r="L342" s="35">
        <f t="shared" si="26"/>
        <v>9.990000000000002</v>
      </c>
      <c r="M342" t="s">
        <v>1211</v>
      </c>
      <c r="N342"/>
    </row>
    <row r="343" spans="1:11" ht="29.25" customHeight="1">
      <c r="A343" s="70" t="s">
        <v>216</v>
      </c>
      <c r="B343" s="70">
        <v>1628</v>
      </c>
      <c r="C343" s="122" t="s">
        <v>1904</v>
      </c>
      <c r="D343" s="199" t="s">
        <v>1823</v>
      </c>
      <c r="E343" s="202" t="s">
        <v>1767</v>
      </c>
      <c r="F343" s="202" t="s">
        <v>1514</v>
      </c>
      <c r="G343" s="218" t="s">
        <v>219</v>
      </c>
      <c r="H343" s="219"/>
      <c r="I343" s="112" t="s">
        <v>738</v>
      </c>
      <c r="J343" s="73">
        <f aca="true" t="shared" si="27" ref="J343:J351">J34*0.9</f>
        <v>237.6</v>
      </c>
      <c r="K343" s="70" t="s">
        <v>16</v>
      </c>
    </row>
    <row r="344" spans="1:11" ht="29.25" customHeight="1">
      <c r="A344" s="70" t="s">
        <v>216</v>
      </c>
      <c r="B344" s="70">
        <v>1629</v>
      </c>
      <c r="C344" s="122" t="s">
        <v>1905</v>
      </c>
      <c r="D344" s="200"/>
      <c r="E344" s="202"/>
      <c r="F344" s="202"/>
      <c r="G344" s="220" t="s">
        <v>201</v>
      </c>
      <c r="H344" s="221"/>
      <c r="I344" s="112" t="s">
        <v>1212</v>
      </c>
      <c r="J344" s="73">
        <f t="shared" si="27"/>
        <v>1044</v>
      </c>
      <c r="K344" s="70" t="s">
        <v>203</v>
      </c>
    </row>
    <row r="345" spans="1:11" ht="29.25" customHeight="1">
      <c r="A345" s="70" t="s">
        <v>216</v>
      </c>
      <c r="B345" s="70">
        <v>1630</v>
      </c>
      <c r="C345" s="122" t="s">
        <v>1906</v>
      </c>
      <c r="D345" s="200"/>
      <c r="E345" s="202"/>
      <c r="F345" s="202"/>
      <c r="G345" s="218" t="s">
        <v>202</v>
      </c>
      <c r="H345" s="219"/>
      <c r="I345" s="112" t="s">
        <v>1213</v>
      </c>
      <c r="J345" s="73">
        <f t="shared" si="27"/>
        <v>35.1</v>
      </c>
      <c r="K345" s="70" t="s">
        <v>15</v>
      </c>
    </row>
    <row r="346" spans="1:11" ht="29.25" customHeight="1">
      <c r="A346" s="70" t="s">
        <v>216</v>
      </c>
      <c r="B346" s="70">
        <v>1631</v>
      </c>
      <c r="C346" s="122" t="s">
        <v>1907</v>
      </c>
      <c r="D346" s="200"/>
      <c r="E346" s="202" t="s">
        <v>1768</v>
      </c>
      <c r="F346" s="202" t="s">
        <v>1514</v>
      </c>
      <c r="G346" s="218" t="s">
        <v>204</v>
      </c>
      <c r="H346" s="219"/>
      <c r="I346" s="112" t="s">
        <v>739</v>
      </c>
      <c r="J346" s="73">
        <f t="shared" si="27"/>
        <v>241.20000000000002</v>
      </c>
      <c r="K346" s="70" t="s">
        <v>16</v>
      </c>
    </row>
    <row r="347" spans="1:11" ht="29.25" customHeight="1">
      <c r="A347" s="70" t="s">
        <v>216</v>
      </c>
      <c r="B347" s="70">
        <v>1632</v>
      </c>
      <c r="C347" s="122" t="s">
        <v>1908</v>
      </c>
      <c r="D347" s="200"/>
      <c r="E347" s="202"/>
      <c r="F347" s="202"/>
      <c r="G347" s="220" t="s">
        <v>205</v>
      </c>
      <c r="H347" s="221"/>
      <c r="I347" s="112" t="s">
        <v>1214</v>
      </c>
      <c r="J347" s="73">
        <f t="shared" si="27"/>
        <v>2087.1</v>
      </c>
      <c r="K347" s="70" t="s">
        <v>203</v>
      </c>
    </row>
    <row r="348" spans="1:11" ht="29.25" customHeight="1">
      <c r="A348" s="70" t="s">
        <v>216</v>
      </c>
      <c r="B348" s="70">
        <v>1633</v>
      </c>
      <c r="C348" s="122" t="s">
        <v>1909</v>
      </c>
      <c r="D348" s="200"/>
      <c r="E348" s="202"/>
      <c r="F348" s="202"/>
      <c r="G348" s="218" t="s">
        <v>202</v>
      </c>
      <c r="H348" s="219"/>
      <c r="I348" s="112" t="s">
        <v>1215</v>
      </c>
      <c r="J348" s="73">
        <f t="shared" si="27"/>
        <v>69.3</v>
      </c>
      <c r="K348" s="70" t="s">
        <v>15</v>
      </c>
    </row>
    <row r="349" spans="1:11" ht="29.25" customHeight="1">
      <c r="A349" s="70" t="s">
        <v>216</v>
      </c>
      <c r="B349" s="70">
        <v>1634</v>
      </c>
      <c r="C349" s="122" t="s">
        <v>1910</v>
      </c>
      <c r="D349" s="200"/>
      <c r="E349" s="202" t="s">
        <v>1769</v>
      </c>
      <c r="F349" s="202" t="s">
        <v>1529</v>
      </c>
      <c r="G349" s="218" t="s">
        <v>204</v>
      </c>
      <c r="H349" s="219"/>
      <c r="I349" s="112" t="s">
        <v>740</v>
      </c>
      <c r="J349" s="73">
        <f t="shared" si="27"/>
        <v>254.70000000000002</v>
      </c>
      <c r="K349" s="70" t="s">
        <v>16</v>
      </c>
    </row>
    <row r="350" spans="1:11" ht="29.25" customHeight="1">
      <c r="A350" s="70" t="s">
        <v>216</v>
      </c>
      <c r="B350" s="70">
        <v>1635</v>
      </c>
      <c r="C350" s="122" t="s">
        <v>1911</v>
      </c>
      <c r="D350" s="200"/>
      <c r="E350" s="202"/>
      <c r="F350" s="202"/>
      <c r="G350" s="220" t="s">
        <v>205</v>
      </c>
      <c r="H350" s="221"/>
      <c r="I350" s="112" t="s">
        <v>1216</v>
      </c>
      <c r="J350" s="73">
        <f t="shared" si="27"/>
        <v>3310.2000000000003</v>
      </c>
      <c r="K350" s="70" t="s">
        <v>203</v>
      </c>
    </row>
    <row r="351" spans="1:11" ht="29.25" customHeight="1">
      <c r="A351" s="70" t="s">
        <v>216</v>
      </c>
      <c r="B351" s="70">
        <v>1636</v>
      </c>
      <c r="C351" s="122" t="s">
        <v>1912</v>
      </c>
      <c r="D351" s="201"/>
      <c r="E351" s="202"/>
      <c r="F351" s="202"/>
      <c r="G351" s="218" t="s">
        <v>202</v>
      </c>
      <c r="H351" s="219"/>
      <c r="I351" s="112" t="s">
        <v>1217</v>
      </c>
      <c r="J351" s="73">
        <f t="shared" si="27"/>
        <v>110.7</v>
      </c>
      <c r="K351" s="70" t="s">
        <v>15</v>
      </c>
    </row>
    <row r="352" spans="1:13" ht="29.25" customHeight="1">
      <c r="A352" s="74" t="s">
        <v>171</v>
      </c>
      <c r="B352" s="74">
        <v>1637</v>
      </c>
      <c r="C352" s="120" t="s">
        <v>1913</v>
      </c>
      <c r="D352" s="203" t="s">
        <v>1515</v>
      </c>
      <c r="E352" s="204"/>
      <c r="F352" s="205"/>
      <c r="G352" s="212" t="s">
        <v>800</v>
      </c>
      <c r="H352" s="213"/>
      <c r="I352" s="214"/>
      <c r="J352" s="76">
        <f>SUM(L352)</f>
        <v>32.5512</v>
      </c>
      <c r="K352" s="74" t="s">
        <v>16</v>
      </c>
      <c r="L352">
        <f aca="true" t="shared" si="28" ref="L352:L360">J343*0.137</f>
        <v>32.5512</v>
      </c>
      <c r="M352" t="s">
        <v>1218</v>
      </c>
    </row>
    <row r="353" spans="1:13" ht="29.25" customHeight="1">
      <c r="A353" s="74" t="s">
        <v>171</v>
      </c>
      <c r="B353" s="74">
        <v>1638</v>
      </c>
      <c r="C353" s="120" t="s">
        <v>1914</v>
      </c>
      <c r="D353" s="206"/>
      <c r="E353" s="207"/>
      <c r="F353" s="208"/>
      <c r="G353" s="212" t="s">
        <v>801</v>
      </c>
      <c r="H353" s="213"/>
      <c r="I353" s="214"/>
      <c r="J353" s="76">
        <f>SUM(L353)</f>
        <v>143.02800000000002</v>
      </c>
      <c r="K353" s="74" t="s">
        <v>203</v>
      </c>
      <c r="L353">
        <f t="shared" si="28"/>
        <v>143.02800000000002</v>
      </c>
      <c r="M353" t="s">
        <v>1219</v>
      </c>
    </row>
    <row r="354" spans="1:13" ht="29.25" customHeight="1">
      <c r="A354" s="74" t="s">
        <v>171</v>
      </c>
      <c r="B354" s="74">
        <v>1639</v>
      </c>
      <c r="C354" s="120" t="s">
        <v>1915</v>
      </c>
      <c r="D354" s="206"/>
      <c r="E354" s="207"/>
      <c r="F354" s="208"/>
      <c r="G354" s="212" t="s">
        <v>802</v>
      </c>
      <c r="H354" s="213"/>
      <c r="I354" s="214"/>
      <c r="J354" s="76">
        <f>SUM(L354)</f>
        <v>4.808700000000001</v>
      </c>
      <c r="K354" s="74" t="s">
        <v>15</v>
      </c>
      <c r="L354">
        <f t="shared" si="28"/>
        <v>4.808700000000001</v>
      </c>
      <c r="M354" t="s">
        <v>1220</v>
      </c>
    </row>
    <row r="355" spans="1:13" ht="29.25" customHeight="1">
      <c r="A355" s="74" t="s">
        <v>171</v>
      </c>
      <c r="B355" s="74">
        <v>1640</v>
      </c>
      <c r="C355" s="120" t="s">
        <v>1916</v>
      </c>
      <c r="D355" s="206"/>
      <c r="E355" s="207"/>
      <c r="F355" s="208"/>
      <c r="G355" s="212" t="s">
        <v>803</v>
      </c>
      <c r="H355" s="213"/>
      <c r="I355" s="214"/>
      <c r="J355" s="76">
        <f>SUM(L355)</f>
        <v>33.0444</v>
      </c>
      <c r="K355" s="74" t="s">
        <v>16</v>
      </c>
      <c r="L355">
        <f t="shared" si="28"/>
        <v>33.0444</v>
      </c>
      <c r="M355" t="s">
        <v>1221</v>
      </c>
    </row>
    <row r="356" spans="1:13" ht="29.25" customHeight="1">
      <c r="A356" s="74" t="s">
        <v>171</v>
      </c>
      <c r="B356" s="74">
        <v>1641</v>
      </c>
      <c r="C356" s="120" t="s">
        <v>1917</v>
      </c>
      <c r="D356" s="206"/>
      <c r="E356" s="207"/>
      <c r="F356" s="208"/>
      <c r="G356" s="212" t="s">
        <v>804</v>
      </c>
      <c r="H356" s="213"/>
      <c r="I356" s="214"/>
      <c r="J356" s="76">
        <f>SUM(L356)</f>
        <v>285.9327</v>
      </c>
      <c r="K356" s="74" t="s">
        <v>203</v>
      </c>
      <c r="L356">
        <f t="shared" si="28"/>
        <v>285.9327</v>
      </c>
      <c r="M356" t="s">
        <v>1223</v>
      </c>
    </row>
    <row r="357" spans="1:13" ht="29.25" customHeight="1">
      <c r="A357" s="74" t="s">
        <v>171</v>
      </c>
      <c r="B357" s="74">
        <v>1642</v>
      </c>
      <c r="C357" s="120" t="s">
        <v>1918</v>
      </c>
      <c r="D357" s="206"/>
      <c r="E357" s="207"/>
      <c r="F357" s="208"/>
      <c r="G357" s="212" t="s">
        <v>805</v>
      </c>
      <c r="H357" s="213"/>
      <c r="I357" s="214"/>
      <c r="J357" s="76">
        <f>SUM(L357)</f>
        <v>9.4941</v>
      </c>
      <c r="K357" s="74" t="s">
        <v>15</v>
      </c>
      <c r="L357">
        <f t="shared" si="28"/>
        <v>9.4941</v>
      </c>
      <c r="M357" t="s">
        <v>1222</v>
      </c>
    </row>
    <row r="358" spans="1:13" ht="29.25" customHeight="1">
      <c r="A358" s="74" t="s">
        <v>171</v>
      </c>
      <c r="B358" s="74">
        <v>1643</v>
      </c>
      <c r="C358" s="120" t="s">
        <v>1919</v>
      </c>
      <c r="D358" s="206"/>
      <c r="E358" s="207"/>
      <c r="F358" s="208"/>
      <c r="G358" s="212" t="s">
        <v>806</v>
      </c>
      <c r="H358" s="213"/>
      <c r="I358" s="214"/>
      <c r="J358" s="76">
        <f>SUM(L358)</f>
        <v>34.8939</v>
      </c>
      <c r="K358" s="74" t="s">
        <v>16</v>
      </c>
      <c r="L358">
        <f t="shared" si="28"/>
        <v>34.8939</v>
      </c>
      <c r="M358" t="s">
        <v>1224</v>
      </c>
    </row>
    <row r="359" spans="1:13" ht="29.25" customHeight="1">
      <c r="A359" s="74" t="s">
        <v>171</v>
      </c>
      <c r="B359" s="74">
        <v>1644</v>
      </c>
      <c r="C359" s="120" t="s">
        <v>1920</v>
      </c>
      <c r="D359" s="206"/>
      <c r="E359" s="207"/>
      <c r="F359" s="208"/>
      <c r="G359" s="212" t="s">
        <v>807</v>
      </c>
      <c r="H359" s="213"/>
      <c r="I359" s="214"/>
      <c r="J359" s="76">
        <f>SUM(L359)</f>
        <v>453.4974000000001</v>
      </c>
      <c r="K359" s="74" t="s">
        <v>203</v>
      </c>
      <c r="L359">
        <f t="shared" si="28"/>
        <v>453.4974000000001</v>
      </c>
      <c r="M359" t="s">
        <v>1225</v>
      </c>
    </row>
    <row r="360" spans="1:13" ht="29.25" customHeight="1">
      <c r="A360" s="74" t="s">
        <v>171</v>
      </c>
      <c r="B360" s="74">
        <v>1645</v>
      </c>
      <c r="C360" s="120" t="s">
        <v>1921</v>
      </c>
      <c r="D360" s="209"/>
      <c r="E360" s="210"/>
      <c r="F360" s="211"/>
      <c r="G360" s="212" t="s">
        <v>808</v>
      </c>
      <c r="H360" s="213"/>
      <c r="I360" s="214"/>
      <c r="J360" s="76">
        <f>SUM(L360)</f>
        <v>15.165900000000002</v>
      </c>
      <c r="K360" s="74" t="s">
        <v>15</v>
      </c>
      <c r="L360">
        <f t="shared" si="28"/>
        <v>15.165900000000002</v>
      </c>
      <c r="M360" t="s">
        <v>1226</v>
      </c>
    </row>
    <row r="361" spans="1:14" s="35" customFormat="1" ht="29.25" customHeight="1">
      <c r="A361" s="77" t="s">
        <v>171</v>
      </c>
      <c r="B361" s="77">
        <v>1646</v>
      </c>
      <c r="C361" s="121" t="s">
        <v>1922</v>
      </c>
      <c r="D361" s="225" t="s">
        <v>1516</v>
      </c>
      <c r="E361" s="226"/>
      <c r="F361" s="227"/>
      <c r="G361" s="215" t="s">
        <v>800</v>
      </c>
      <c r="H361" s="216"/>
      <c r="I361" s="217"/>
      <c r="J361" s="79">
        <f>SUM(L361)</f>
        <v>23.76</v>
      </c>
      <c r="K361" s="77" t="s">
        <v>16</v>
      </c>
      <c r="L361" s="35">
        <f aca="true" t="shared" si="29" ref="L361:L369">J343*0.1</f>
        <v>23.76</v>
      </c>
      <c r="M361" t="s">
        <v>1227</v>
      </c>
      <c r="N361"/>
    </row>
    <row r="362" spans="1:14" s="35" customFormat="1" ht="29.25" customHeight="1">
      <c r="A362" s="77" t="s">
        <v>171</v>
      </c>
      <c r="B362" s="77">
        <v>1647</v>
      </c>
      <c r="C362" s="121" t="s">
        <v>1923</v>
      </c>
      <c r="D362" s="228"/>
      <c r="E362" s="229"/>
      <c r="F362" s="230"/>
      <c r="G362" s="215" t="s">
        <v>801</v>
      </c>
      <c r="H362" s="216"/>
      <c r="I362" s="217"/>
      <c r="J362" s="79">
        <f>SUM(L362)</f>
        <v>104.4</v>
      </c>
      <c r="K362" s="77" t="s">
        <v>203</v>
      </c>
      <c r="L362" s="35">
        <f t="shared" si="29"/>
        <v>104.4</v>
      </c>
      <c r="M362" t="s">
        <v>1228</v>
      </c>
      <c r="N362"/>
    </row>
    <row r="363" spans="1:14" s="35" customFormat="1" ht="29.25" customHeight="1">
      <c r="A363" s="77" t="s">
        <v>171</v>
      </c>
      <c r="B363" s="77">
        <v>1648</v>
      </c>
      <c r="C363" s="121" t="s">
        <v>1924</v>
      </c>
      <c r="D363" s="228"/>
      <c r="E363" s="229"/>
      <c r="F363" s="230"/>
      <c r="G363" s="215" t="s">
        <v>802</v>
      </c>
      <c r="H363" s="216"/>
      <c r="I363" s="217"/>
      <c r="J363" s="79">
        <f>SUM(L363)</f>
        <v>3.5100000000000002</v>
      </c>
      <c r="K363" s="77" t="s">
        <v>15</v>
      </c>
      <c r="L363" s="35">
        <f t="shared" si="29"/>
        <v>3.5100000000000002</v>
      </c>
      <c r="M363" t="s">
        <v>1229</v>
      </c>
      <c r="N363"/>
    </row>
    <row r="364" spans="1:14" s="35" customFormat="1" ht="29.25" customHeight="1">
      <c r="A364" s="77" t="s">
        <v>171</v>
      </c>
      <c r="B364" s="77">
        <v>1649</v>
      </c>
      <c r="C364" s="121" t="s">
        <v>1925</v>
      </c>
      <c r="D364" s="228"/>
      <c r="E364" s="229"/>
      <c r="F364" s="230"/>
      <c r="G364" s="215" t="s">
        <v>803</v>
      </c>
      <c r="H364" s="216"/>
      <c r="I364" s="217"/>
      <c r="J364" s="79">
        <f>SUM(L364)</f>
        <v>24.120000000000005</v>
      </c>
      <c r="K364" s="77" t="s">
        <v>16</v>
      </c>
      <c r="L364" s="35">
        <f t="shared" si="29"/>
        <v>24.120000000000005</v>
      </c>
      <c r="M364" t="s">
        <v>1230</v>
      </c>
      <c r="N364"/>
    </row>
    <row r="365" spans="1:14" s="35" customFormat="1" ht="29.25" customHeight="1">
      <c r="A365" s="77" t="s">
        <v>171</v>
      </c>
      <c r="B365" s="77">
        <v>1650</v>
      </c>
      <c r="C365" s="121" t="s">
        <v>1926</v>
      </c>
      <c r="D365" s="228"/>
      <c r="E365" s="229"/>
      <c r="F365" s="230"/>
      <c r="G365" s="215" t="s">
        <v>804</v>
      </c>
      <c r="H365" s="216"/>
      <c r="I365" s="217"/>
      <c r="J365" s="79">
        <f>SUM(L365)</f>
        <v>208.71</v>
      </c>
      <c r="K365" s="77" t="s">
        <v>203</v>
      </c>
      <c r="L365" s="35">
        <f t="shared" si="29"/>
        <v>208.71</v>
      </c>
      <c r="M365" t="s">
        <v>1231</v>
      </c>
      <c r="N365"/>
    </row>
    <row r="366" spans="1:14" s="35" customFormat="1" ht="29.25" customHeight="1">
      <c r="A366" s="77" t="s">
        <v>171</v>
      </c>
      <c r="B366" s="77">
        <v>1651</v>
      </c>
      <c r="C366" s="121" t="s">
        <v>1927</v>
      </c>
      <c r="D366" s="228"/>
      <c r="E366" s="229"/>
      <c r="F366" s="230"/>
      <c r="G366" s="215" t="s">
        <v>805</v>
      </c>
      <c r="H366" s="216"/>
      <c r="I366" s="217"/>
      <c r="J366" s="79">
        <f>SUM(L366)</f>
        <v>6.93</v>
      </c>
      <c r="K366" s="77" t="s">
        <v>15</v>
      </c>
      <c r="L366" s="35">
        <f t="shared" si="29"/>
        <v>6.93</v>
      </c>
      <c r="M366" t="s">
        <v>1232</v>
      </c>
      <c r="N366"/>
    </row>
    <row r="367" spans="1:14" s="35" customFormat="1" ht="29.25" customHeight="1">
      <c r="A367" s="77" t="s">
        <v>171</v>
      </c>
      <c r="B367" s="77">
        <v>1652</v>
      </c>
      <c r="C367" s="121" t="s">
        <v>1928</v>
      </c>
      <c r="D367" s="228"/>
      <c r="E367" s="229"/>
      <c r="F367" s="230"/>
      <c r="G367" s="215" t="s">
        <v>806</v>
      </c>
      <c r="H367" s="216"/>
      <c r="I367" s="217"/>
      <c r="J367" s="79">
        <f>SUM(L367)</f>
        <v>25.470000000000002</v>
      </c>
      <c r="K367" s="77" t="s">
        <v>16</v>
      </c>
      <c r="L367" s="35">
        <f t="shared" si="29"/>
        <v>25.470000000000002</v>
      </c>
      <c r="M367" t="s">
        <v>1233</v>
      </c>
      <c r="N367"/>
    </row>
    <row r="368" spans="1:14" s="35" customFormat="1" ht="29.25" customHeight="1">
      <c r="A368" s="77" t="s">
        <v>171</v>
      </c>
      <c r="B368" s="77">
        <v>1653</v>
      </c>
      <c r="C368" s="121" t="s">
        <v>1929</v>
      </c>
      <c r="D368" s="228"/>
      <c r="E368" s="229"/>
      <c r="F368" s="230"/>
      <c r="G368" s="215" t="s">
        <v>807</v>
      </c>
      <c r="H368" s="216"/>
      <c r="I368" s="217"/>
      <c r="J368" s="79">
        <f>SUM(L368)</f>
        <v>331.02000000000004</v>
      </c>
      <c r="K368" s="77" t="s">
        <v>203</v>
      </c>
      <c r="L368" s="35">
        <f t="shared" si="29"/>
        <v>331.02000000000004</v>
      </c>
      <c r="M368" t="s">
        <v>1234</v>
      </c>
      <c r="N368"/>
    </row>
    <row r="369" spans="1:14" s="35" customFormat="1" ht="29.25" customHeight="1">
      <c r="A369" s="77" t="s">
        <v>171</v>
      </c>
      <c r="B369" s="77">
        <v>1654</v>
      </c>
      <c r="C369" s="121" t="s">
        <v>1930</v>
      </c>
      <c r="D369" s="231"/>
      <c r="E369" s="232"/>
      <c r="F369" s="233"/>
      <c r="G369" s="215" t="s">
        <v>808</v>
      </c>
      <c r="H369" s="216"/>
      <c r="I369" s="217"/>
      <c r="J369" s="79">
        <f>SUM(L369)</f>
        <v>11.07</v>
      </c>
      <c r="K369" s="77" t="s">
        <v>15</v>
      </c>
      <c r="L369" s="35">
        <f t="shared" si="29"/>
        <v>11.07</v>
      </c>
      <c r="M369" t="s">
        <v>1235</v>
      </c>
      <c r="N369"/>
    </row>
  </sheetData>
  <sheetProtection/>
  <mergeCells count="495">
    <mergeCell ref="F349:F351"/>
    <mergeCell ref="F291:F293"/>
    <mergeCell ref="F316:F318"/>
    <mergeCell ref="F319:F321"/>
    <mergeCell ref="F322:F324"/>
    <mergeCell ref="F285:F287"/>
    <mergeCell ref="F343:F345"/>
    <mergeCell ref="F288:F290"/>
    <mergeCell ref="D276:F284"/>
    <mergeCell ref="E264:E266"/>
    <mergeCell ref="D285:D293"/>
    <mergeCell ref="E285:E287"/>
    <mergeCell ref="F346:F348"/>
    <mergeCell ref="F203:F205"/>
    <mergeCell ref="F206:F208"/>
    <mergeCell ref="F227:F229"/>
    <mergeCell ref="F230:F232"/>
    <mergeCell ref="F261:F263"/>
    <mergeCell ref="F264:F266"/>
    <mergeCell ref="D171:E173"/>
    <mergeCell ref="F171:F173"/>
    <mergeCell ref="D135:E137"/>
    <mergeCell ref="F135:F137"/>
    <mergeCell ref="D138:E140"/>
    <mergeCell ref="F138:F140"/>
    <mergeCell ref="D141:E143"/>
    <mergeCell ref="D258:D266"/>
    <mergeCell ref="E258:E260"/>
    <mergeCell ref="D70:E72"/>
    <mergeCell ref="F70:F72"/>
    <mergeCell ref="D73:E75"/>
    <mergeCell ref="F73:F75"/>
    <mergeCell ref="F165:F167"/>
    <mergeCell ref="D168:E170"/>
    <mergeCell ref="F168:F170"/>
    <mergeCell ref="F141:F143"/>
    <mergeCell ref="D109:F117"/>
    <mergeCell ref="F10:F12"/>
    <mergeCell ref="D10:E12"/>
    <mergeCell ref="F34:F36"/>
    <mergeCell ref="D34:E36"/>
    <mergeCell ref="D37:E39"/>
    <mergeCell ref="F37:F39"/>
    <mergeCell ref="D13:F21"/>
    <mergeCell ref="D361:F369"/>
    <mergeCell ref="G361:I361"/>
    <mergeCell ref="G362:I362"/>
    <mergeCell ref="G363:I363"/>
    <mergeCell ref="G364:I364"/>
    <mergeCell ref="G365:I365"/>
    <mergeCell ref="G366:I366"/>
    <mergeCell ref="G367:I367"/>
    <mergeCell ref="G368:I368"/>
    <mergeCell ref="G369:I369"/>
    <mergeCell ref="D352:F360"/>
    <mergeCell ref="G352:I352"/>
    <mergeCell ref="G353:I353"/>
    <mergeCell ref="G354:I354"/>
    <mergeCell ref="G355:I355"/>
    <mergeCell ref="G356:I356"/>
    <mergeCell ref="G357:I357"/>
    <mergeCell ref="G358:I358"/>
    <mergeCell ref="G359:I359"/>
    <mergeCell ref="G360:I360"/>
    <mergeCell ref="G346:H346"/>
    <mergeCell ref="G347:H347"/>
    <mergeCell ref="G348:H348"/>
    <mergeCell ref="G349:H349"/>
    <mergeCell ref="G350:H350"/>
    <mergeCell ref="G351:H351"/>
    <mergeCell ref="G340:I340"/>
    <mergeCell ref="G341:I341"/>
    <mergeCell ref="G342:I342"/>
    <mergeCell ref="G343:H343"/>
    <mergeCell ref="G344:H344"/>
    <mergeCell ref="G345:H345"/>
    <mergeCell ref="G331:I331"/>
    <mergeCell ref="G332:I332"/>
    <mergeCell ref="G333:I333"/>
    <mergeCell ref="D334:F342"/>
    <mergeCell ref="G334:I334"/>
    <mergeCell ref="G335:I335"/>
    <mergeCell ref="G336:I336"/>
    <mergeCell ref="G337:I337"/>
    <mergeCell ref="G338:I338"/>
    <mergeCell ref="G339:I339"/>
    <mergeCell ref="G322:H322"/>
    <mergeCell ref="G323:H323"/>
    <mergeCell ref="G324:H324"/>
    <mergeCell ref="D325:F333"/>
    <mergeCell ref="G325:I325"/>
    <mergeCell ref="G326:I326"/>
    <mergeCell ref="G327:I327"/>
    <mergeCell ref="G328:I328"/>
    <mergeCell ref="G329:I329"/>
    <mergeCell ref="G330:I330"/>
    <mergeCell ref="G316:H316"/>
    <mergeCell ref="G317:H317"/>
    <mergeCell ref="G318:H318"/>
    <mergeCell ref="G319:H319"/>
    <mergeCell ref="G320:H320"/>
    <mergeCell ref="G321:H321"/>
    <mergeCell ref="G310:I310"/>
    <mergeCell ref="G311:I311"/>
    <mergeCell ref="A313:K313"/>
    <mergeCell ref="A314:B314"/>
    <mergeCell ref="C314:C315"/>
    <mergeCell ref="D314:I315"/>
    <mergeCell ref="J314:J315"/>
    <mergeCell ref="K314:K315"/>
    <mergeCell ref="G301:I301"/>
    <mergeCell ref="G302:I302"/>
    <mergeCell ref="D303:F311"/>
    <mergeCell ref="G303:I303"/>
    <mergeCell ref="G304:I304"/>
    <mergeCell ref="G305:I305"/>
    <mergeCell ref="G306:I306"/>
    <mergeCell ref="G307:I307"/>
    <mergeCell ref="G308:I308"/>
    <mergeCell ref="G309:I309"/>
    <mergeCell ref="G292:H292"/>
    <mergeCell ref="G293:H293"/>
    <mergeCell ref="D294:F302"/>
    <mergeCell ref="G294:I294"/>
    <mergeCell ref="G295:I295"/>
    <mergeCell ref="G296:I296"/>
    <mergeCell ref="G297:I297"/>
    <mergeCell ref="G298:I298"/>
    <mergeCell ref="G299:I299"/>
    <mergeCell ref="G300:I300"/>
    <mergeCell ref="G284:I284"/>
    <mergeCell ref="G285:H285"/>
    <mergeCell ref="G286:H286"/>
    <mergeCell ref="G290:H290"/>
    <mergeCell ref="G291:H291"/>
    <mergeCell ref="G287:H287"/>
    <mergeCell ref="G288:H288"/>
    <mergeCell ref="G289:H289"/>
    <mergeCell ref="G277:I277"/>
    <mergeCell ref="G278:I278"/>
    <mergeCell ref="G279:I279"/>
    <mergeCell ref="G280:I280"/>
    <mergeCell ref="G281:I281"/>
    <mergeCell ref="G283:I283"/>
    <mergeCell ref="G282:I282"/>
    <mergeCell ref="D267:F275"/>
    <mergeCell ref="G267:I267"/>
    <mergeCell ref="G268:I268"/>
    <mergeCell ref="G269:I269"/>
    <mergeCell ref="G270:I270"/>
    <mergeCell ref="G273:I273"/>
    <mergeCell ref="G274:I274"/>
    <mergeCell ref="G275:I275"/>
    <mergeCell ref="G276:I276"/>
    <mergeCell ref="G261:H261"/>
    <mergeCell ref="G262:H262"/>
    <mergeCell ref="G263:H263"/>
    <mergeCell ref="G264:H264"/>
    <mergeCell ref="G265:H265"/>
    <mergeCell ref="G260:H260"/>
    <mergeCell ref="E261:E263"/>
    <mergeCell ref="G271:I271"/>
    <mergeCell ref="G272:I272"/>
    <mergeCell ref="F258:F260"/>
    <mergeCell ref="A255:K255"/>
    <mergeCell ref="A256:B256"/>
    <mergeCell ref="C256:C257"/>
    <mergeCell ref="G266:H266"/>
    <mergeCell ref="D256:I257"/>
    <mergeCell ref="J256:J257"/>
    <mergeCell ref="K256:K257"/>
    <mergeCell ref="G258:H258"/>
    <mergeCell ref="G259:H259"/>
    <mergeCell ref="D245:F253"/>
    <mergeCell ref="G245:I245"/>
    <mergeCell ref="G246:I246"/>
    <mergeCell ref="G247:I247"/>
    <mergeCell ref="G248:I248"/>
    <mergeCell ref="G249:I249"/>
    <mergeCell ref="G250:I250"/>
    <mergeCell ref="G251:I251"/>
    <mergeCell ref="G252:I252"/>
    <mergeCell ref="G253:I253"/>
    <mergeCell ref="D236:F244"/>
    <mergeCell ref="G236:I236"/>
    <mergeCell ref="G237:I237"/>
    <mergeCell ref="G238:I238"/>
    <mergeCell ref="G239:I239"/>
    <mergeCell ref="G240:I240"/>
    <mergeCell ref="G241:I241"/>
    <mergeCell ref="G242:I242"/>
    <mergeCell ref="G243:I243"/>
    <mergeCell ref="G244:I244"/>
    <mergeCell ref="G230:H230"/>
    <mergeCell ref="G231:H231"/>
    <mergeCell ref="G232:H232"/>
    <mergeCell ref="G233:H233"/>
    <mergeCell ref="G234:H234"/>
    <mergeCell ref="G235:H235"/>
    <mergeCell ref="G224:I224"/>
    <mergeCell ref="G225:I225"/>
    <mergeCell ref="G226:I226"/>
    <mergeCell ref="G227:H227"/>
    <mergeCell ref="G228:H228"/>
    <mergeCell ref="G229:H229"/>
    <mergeCell ref="G215:I215"/>
    <mergeCell ref="G216:I216"/>
    <mergeCell ref="G217:I217"/>
    <mergeCell ref="D218:F226"/>
    <mergeCell ref="G218:I218"/>
    <mergeCell ref="G219:I219"/>
    <mergeCell ref="G220:I220"/>
    <mergeCell ref="G221:I221"/>
    <mergeCell ref="G222:I222"/>
    <mergeCell ref="G223:I223"/>
    <mergeCell ref="G209:I209"/>
    <mergeCell ref="G210:I210"/>
    <mergeCell ref="G211:I211"/>
    <mergeCell ref="G212:I212"/>
    <mergeCell ref="G213:I213"/>
    <mergeCell ref="G214:I214"/>
    <mergeCell ref="G203:H203"/>
    <mergeCell ref="G204:H204"/>
    <mergeCell ref="G205:H205"/>
    <mergeCell ref="G206:H206"/>
    <mergeCell ref="G207:H207"/>
    <mergeCell ref="G208:H208"/>
    <mergeCell ref="F200:F202"/>
    <mergeCell ref="A197:K197"/>
    <mergeCell ref="A198:B198"/>
    <mergeCell ref="C198:C199"/>
    <mergeCell ref="D198:I199"/>
    <mergeCell ref="J198:J199"/>
    <mergeCell ref="K198:K199"/>
    <mergeCell ref="G200:H200"/>
    <mergeCell ref="G201:H201"/>
    <mergeCell ref="G202:H202"/>
    <mergeCell ref="D193:F193"/>
    <mergeCell ref="G193:I193"/>
    <mergeCell ref="D194:F194"/>
    <mergeCell ref="G194:I194"/>
    <mergeCell ref="D195:F195"/>
    <mergeCell ref="G195:I195"/>
    <mergeCell ref="D183:F191"/>
    <mergeCell ref="G183:I183"/>
    <mergeCell ref="G184:I184"/>
    <mergeCell ref="G185:I185"/>
    <mergeCell ref="G186:I186"/>
    <mergeCell ref="G187:I187"/>
    <mergeCell ref="G188:I188"/>
    <mergeCell ref="G189:I189"/>
    <mergeCell ref="G190:I190"/>
    <mergeCell ref="G191:I191"/>
    <mergeCell ref="D174:F182"/>
    <mergeCell ref="G174:I174"/>
    <mergeCell ref="G175:I175"/>
    <mergeCell ref="G176:I176"/>
    <mergeCell ref="G177:I177"/>
    <mergeCell ref="G178:I178"/>
    <mergeCell ref="G179:I179"/>
    <mergeCell ref="G180:I180"/>
    <mergeCell ref="G181:I181"/>
    <mergeCell ref="G182:I182"/>
    <mergeCell ref="G168:H168"/>
    <mergeCell ref="G169:H169"/>
    <mergeCell ref="G170:H170"/>
    <mergeCell ref="G171:H171"/>
    <mergeCell ref="G172:H172"/>
    <mergeCell ref="G173:H173"/>
    <mergeCell ref="A163:B163"/>
    <mergeCell ref="C163:C164"/>
    <mergeCell ref="D163:I164"/>
    <mergeCell ref="J163:J164"/>
    <mergeCell ref="K163:K164"/>
    <mergeCell ref="G165:H165"/>
    <mergeCell ref="G166:H166"/>
    <mergeCell ref="G167:H167"/>
    <mergeCell ref="D165:E167"/>
    <mergeCell ref="D153:F161"/>
    <mergeCell ref="G153:I153"/>
    <mergeCell ref="G154:I154"/>
    <mergeCell ref="G155:I155"/>
    <mergeCell ref="G156:I156"/>
    <mergeCell ref="G157:I157"/>
    <mergeCell ref="G158:I158"/>
    <mergeCell ref="G159:I159"/>
    <mergeCell ref="G160:I160"/>
    <mergeCell ref="G161:I161"/>
    <mergeCell ref="D144:F152"/>
    <mergeCell ref="G144:I144"/>
    <mergeCell ref="G145:I145"/>
    <mergeCell ref="G146:I146"/>
    <mergeCell ref="G147:I147"/>
    <mergeCell ref="G148:I148"/>
    <mergeCell ref="G149:I149"/>
    <mergeCell ref="G150:I150"/>
    <mergeCell ref="G151:I151"/>
    <mergeCell ref="G152:I152"/>
    <mergeCell ref="G138:H138"/>
    <mergeCell ref="G139:H139"/>
    <mergeCell ref="G140:H140"/>
    <mergeCell ref="G141:H141"/>
    <mergeCell ref="G142:H142"/>
    <mergeCell ref="G143:H143"/>
    <mergeCell ref="G85:I85"/>
    <mergeCell ref="G86:I86"/>
    <mergeCell ref="G135:H135"/>
    <mergeCell ref="G136:H136"/>
    <mergeCell ref="G137:H137"/>
    <mergeCell ref="A132:K132"/>
    <mergeCell ref="A133:B133"/>
    <mergeCell ref="C133:C134"/>
    <mergeCell ref="D133:I134"/>
    <mergeCell ref="J133:J134"/>
    <mergeCell ref="K133:K134"/>
    <mergeCell ref="K32:K33"/>
    <mergeCell ref="D43:F51"/>
    <mergeCell ref="G37:H37"/>
    <mergeCell ref="G39:H39"/>
    <mergeCell ref="J32:J33"/>
    <mergeCell ref="G41:H41"/>
    <mergeCell ref="D76:E78"/>
    <mergeCell ref="F76:F78"/>
    <mergeCell ref="D52:F60"/>
    <mergeCell ref="A32:B32"/>
    <mergeCell ref="C32:C33"/>
    <mergeCell ref="D32:I33"/>
    <mergeCell ref="G38:H38"/>
    <mergeCell ref="D100:E102"/>
    <mergeCell ref="F100:F102"/>
    <mergeCell ref="G44:I44"/>
    <mergeCell ref="G45:I45"/>
    <mergeCell ref="G57:I57"/>
    <mergeCell ref="D40:E42"/>
    <mergeCell ref="G6:H6"/>
    <mergeCell ref="G24:I24"/>
    <mergeCell ref="G21:I21"/>
    <mergeCell ref="G10:H10"/>
    <mergeCell ref="G11:H11"/>
    <mergeCell ref="G12:H12"/>
    <mergeCell ref="G13:I13"/>
    <mergeCell ref="G22:I22"/>
    <mergeCell ref="G17:I17"/>
    <mergeCell ref="D4:E6"/>
    <mergeCell ref="F4:F6"/>
    <mergeCell ref="D7:E9"/>
    <mergeCell ref="F7:F9"/>
    <mergeCell ref="A1:K1"/>
    <mergeCell ref="A2:B2"/>
    <mergeCell ref="C2:C3"/>
    <mergeCell ref="D2:I3"/>
    <mergeCell ref="J2:J3"/>
    <mergeCell ref="K2:K3"/>
    <mergeCell ref="G26:I26"/>
    <mergeCell ref="G40:H40"/>
    <mergeCell ref="G27:I27"/>
    <mergeCell ref="G4:H4"/>
    <mergeCell ref="G7:H7"/>
    <mergeCell ref="G8:H8"/>
    <mergeCell ref="G9:H9"/>
    <mergeCell ref="G5:H5"/>
    <mergeCell ref="G28:I28"/>
    <mergeCell ref="G29:I29"/>
    <mergeCell ref="G60:I60"/>
    <mergeCell ref="G52:I52"/>
    <mergeCell ref="G30:I30"/>
    <mergeCell ref="G34:H34"/>
    <mergeCell ref="G23:I23"/>
    <mergeCell ref="G43:I43"/>
    <mergeCell ref="G42:H42"/>
    <mergeCell ref="G35:H35"/>
    <mergeCell ref="G36:H36"/>
    <mergeCell ref="G25:I25"/>
    <mergeCell ref="F40:F42"/>
    <mergeCell ref="G81:I81"/>
    <mergeCell ref="G82:I82"/>
    <mergeCell ref="G46:I46"/>
    <mergeCell ref="G47:I47"/>
    <mergeCell ref="G48:I48"/>
    <mergeCell ref="G49:I49"/>
    <mergeCell ref="G50:I50"/>
    <mergeCell ref="G51:I51"/>
    <mergeCell ref="G64:I64"/>
    <mergeCell ref="G84:I84"/>
    <mergeCell ref="G93:I93"/>
    <mergeCell ref="G94:I94"/>
    <mergeCell ref="G56:I56"/>
    <mergeCell ref="G55:I55"/>
    <mergeCell ref="G53:I53"/>
    <mergeCell ref="G54:I54"/>
    <mergeCell ref="G78:H78"/>
    <mergeCell ref="G58:I58"/>
    <mergeCell ref="G59:I59"/>
    <mergeCell ref="G95:I95"/>
    <mergeCell ref="G96:I96"/>
    <mergeCell ref="G87:I87"/>
    <mergeCell ref="G88:I88"/>
    <mergeCell ref="G89:I89"/>
    <mergeCell ref="G90:I90"/>
    <mergeCell ref="G91:I91"/>
    <mergeCell ref="G92:I92"/>
    <mergeCell ref="G109:I109"/>
    <mergeCell ref="G110:I110"/>
    <mergeCell ref="G103:H103"/>
    <mergeCell ref="G102:H102"/>
    <mergeCell ref="G104:H104"/>
    <mergeCell ref="G105:H105"/>
    <mergeCell ref="G112:I112"/>
    <mergeCell ref="G111:I111"/>
    <mergeCell ref="G122:I122"/>
    <mergeCell ref="G123:I123"/>
    <mergeCell ref="G124:I124"/>
    <mergeCell ref="G113:I113"/>
    <mergeCell ref="G114:I114"/>
    <mergeCell ref="G115:I115"/>
    <mergeCell ref="G116:I116"/>
    <mergeCell ref="G117:I117"/>
    <mergeCell ref="G125:I125"/>
    <mergeCell ref="G126:I126"/>
    <mergeCell ref="G130:I130"/>
    <mergeCell ref="D118:F126"/>
    <mergeCell ref="D128:F128"/>
    <mergeCell ref="G128:I128"/>
    <mergeCell ref="D130:F130"/>
    <mergeCell ref="G119:I119"/>
    <mergeCell ref="G120:I120"/>
    <mergeCell ref="G121:I121"/>
    <mergeCell ref="G101:H101"/>
    <mergeCell ref="G106:H106"/>
    <mergeCell ref="G107:H107"/>
    <mergeCell ref="D103:E105"/>
    <mergeCell ref="F103:F105"/>
    <mergeCell ref="D106:E108"/>
    <mergeCell ref="F106:F108"/>
    <mergeCell ref="G108:H108"/>
    <mergeCell ref="G118:I118"/>
    <mergeCell ref="A68:B68"/>
    <mergeCell ref="A67:K67"/>
    <mergeCell ref="G79:I79"/>
    <mergeCell ref="G74:H74"/>
    <mergeCell ref="G73:H73"/>
    <mergeCell ref="G76:H76"/>
    <mergeCell ref="D79:F87"/>
    <mergeCell ref="G77:H77"/>
    <mergeCell ref="G83:I83"/>
    <mergeCell ref="G80:I80"/>
    <mergeCell ref="G14:I14"/>
    <mergeCell ref="G19:I19"/>
    <mergeCell ref="G18:I18"/>
    <mergeCell ref="G20:I20"/>
    <mergeCell ref="D62:F62"/>
    <mergeCell ref="G63:I63"/>
    <mergeCell ref="G62:I62"/>
    <mergeCell ref="G15:I15"/>
    <mergeCell ref="G16:I16"/>
    <mergeCell ref="A98:B98"/>
    <mergeCell ref="C98:C99"/>
    <mergeCell ref="D98:I99"/>
    <mergeCell ref="J98:J99"/>
    <mergeCell ref="K98:K99"/>
    <mergeCell ref="D22:F30"/>
    <mergeCell ref="K68:K69"/>
    <mergeCell ref="J68:J69"/>
    <mergeCell ref="D68:I69"/>
    <mergeCell ref="C68:C69"/>
    <mergeCell ref="G129:I129"/>
    <mergeCell ref="D63:F63"/>
    <mergeCell ref="D64:F64"/>
    <mergeCell ref="G70:H70"/>
    <mergeCell ref="G71:H71"/>
    <mergeCell ref="G72:H72"/>
    <mergeCell ref="G75:H75"/>
    <mergeCell ref="D129:F129"/>
    <mergeCell ref="D88:F96"/>
    <mergeCell ref="G100:H100"/>
    <mergeCell ref="E200:E202"/>
    <mergeCell ref="E203:E205"/>
    <mergeCell ref="E206:E208"/>
    <mergeCell ref="D200:D208"/>
    <mergeCell ref="D227:D235"/>
    <mergeCell ref="E227:E229"/>
    <mergeCell ref="E230:E232"/>
    <mergeCell ref="E233:E235"/>
    <mergeCell ref="D209:F217"/>
    <mergeCell ref="F233:F235"/>
    <mergeCell ref="D343:D351"/>
    <mergeCell ref="E343:E345"/>
    <mergeCell ref="E346:E348"/>
    <mergeCell ref="E349:E351"/>
    <mergeCell ref="E288:E290"/>
    <mergeCell ref="E291:E293"/>
    <mergeCell ref="D316:D324"/>
    <mergeCell ref="E316:E318"/>
    <mergeCell ref="E319:E321"/>
    <mergeCell ref="E322:E324"/>
  </mergeCells>
  <printOptions/>
  <pageMargins left="0.38" right="0.27" top="0.42" bottom="0.39" header="0.31496062992125984" footer="0.31496062992125984"/>
  <pageSetup fitToHeight="0" horizontalDpi="600" verticalDpi="600" orientation="portrait" paperSize="9" scale="45" r:id="rId1"/>
  <rowBreaks count="5" manualBreakCount="5">
    <brk id="65" max="10" man="1"/>
    <brk id="130" max="10" man="1"/>
    <brk id="195" max="10" man="1"/>
    <brk id="254" max="10" man="1"/>
    <brk id="311" max="10" man="1"/>
  </rowBreaks>
</worksheet>
</file>

<file path=xl/worksheets/sheet3.xml><?xml version="1.0" encoding="utf-8"?>
<worksheet xmlns="http://schemas.openxmlformats.org/spreadsheetml/2006/main" xmlns:r="http://schemas.openxmlformats.org/officeDocument/2006/relationships">
  <sheetPr>
    <tabColor theme="8"/>
    <pageSetUpPr fitToPage="1"/>
  </sheetPr>
  <dimension ref="A1:I6"/>
  <sheetViews>
    <sheetView zoomScale="75" zoomScaleNormal="75" zoomScaleSheetLayoutView="75" zoomScalePageLayoutView="0" workbookViewId="0" topLeftCell="A1">
      <selection activeCell="C7" sqref="C7"/>
    </sheetView>
  </sheetViews>
  <sheetFormatPr defaultColWidth="9.140625" defaultRowHeight="30.75" customHeight="1"/>
  <cols>
    <col min="1" max="1" width="6.28125" style="1" customWidth="1"/>
    <col min="2" max="2" width="8.8515625" style="1" customWidth="1"/>
    <col min="3" max="3" width="38.7109375" style="0" customWidth="1"/>
    <col min="4" max="4" width="13.28125" style="0" customWidth="1"/>
    <col min="5" max="5" width="22.7109375" style="0" customWidth="1"/>
    <col min="6" max="6" width="42.140625" style="0" customWidth="1"/>
    <col min="7" max="7" width="30.8515625" style="0" customWidth="1"/>
    <col min="8" max="8" width="12.28125" style="4" customWidth="1"/>
    <col min="9" max="9" width="11.8515625" style="1" customWidth="1"/>
    <col min="10" max="10" width="2.421875" style="5" customWidth="1"/>
  </cols>
  <sheetData>
    <row r="1" spans="1:9" ht="33" customHeight="1">
      <c r="A1" s="262" t="s">
        <v>187</v>
      </c>
      <c r="B1" s="283"/>
      <c r="C1" s="283"/>
      <c r="D1" s="283"/>
      <c r="E1" s="283"/>
      <c r="F1" s="283"/>
      <c r="G1" s="283"/>
      <c r="H1" s="283"/>
      <c r="I1" s="283"/>
    </row>
    <row r="2" spans="1:9" ht="30" customHeight="1">
      <c r="A2" s="284" t="s">
        <v>2</v>
      </c>
      <c r="B2" s="284"/>
      <c r="C2" s="285" t="s">
        <v>3</v>
      </c>
      <c r="D2" s="284" t="s">
        <v>4</v>
      </c>
      <c r="E2" s="284"/>
      <c r="F2" s="284"/>
      <c r="G2" s="284"/>
      <c r="H2" s="287" t="s">
        <v>12</v>
      </c>
      <c r="I2" s="284" t="s">
        <v>13</v>
      </c>
    </row>
    <row r="3" spans="1:9" ht="30" customHeight="1">
      <c r="A3" s="146" t="s">
        <v>0</v>
      </c>
      <c r="B3" s="146" t="s">
        <v>1</v>
      </c>
      <c r="C3" s="286"/>
      <c r="D3" s="284"/>
      <c r="E3" s="284"/>
      <c r="F3" s="284"/>
      <c r="G3" s="284"/>
      <c r="H3" s="287"/>
      <c r="I3" s="284"/>
    </row>
    <row r="4" spans="1:9" ht="28.5" customHeight="1">
      <c r="A4" s="8" t="s">
        <v>171</v>
      </c>
      <c r="B4" s="8">
        <v>1001</v>
      </c>
      <c r="C4" s="2" t="s">
        <v>151</v>
      </c>
      <c r="D4" s="280" t="s">
        <v>152</v>
      </c>
      <c r="E4" s="281"/>
      <c r="F4" s="281"/>
      <c r="G4" s="282"/>
      <c r="H4" s="6">
        <v>147</v>
      </c>
      <c r="I4" s="8" t="s">
        <v>16</v>
      </c>
    </row>
    <row r="5" spans="1:9" ht="28.5" customHeight="1">
      <c r="A5" s="8" t="s">
        <v>171</v>
      </c>
      <c r="B5" s="8">
        <v>1002</v>
      </c>
      <c r="C5" s="2" t="s">
        <v>1962</v>
      </c>
      <c r="D5" s="280" t="s">
        <v>152</v>
      </c>
      <c r="E5" s="281"/>
      <c r="F5" s="281"/>
      <c r="G5" s="282"/>
      <c r="H5" s="6">
        <v>147</v>
      </c>
      <c r="I5" s="8" t="s">
        <v>16</v>
      </c>
    </row>
    <row r="6" spans="1:9" ht="28.5" customHeight="1">
      <c r="A6" s="8" t="s">
        <v>171</v>
      </c>
      <c r="B6" s="8">
        <v>1003</v>
      </c>
      <c r="C6" s="2" t="s">
        <v>1963</v>
      </c>
      <c r="D6" s="280" t="s">
        <v>152</v>
      </c>
      <c r="E6" s="281"/>
      <c r="F6" s="281"/>
      <c r="G6" s="282"/>
      <c r="H6" s="6">
        <v>147</v>
      </c>
      <c r="I6" s="8" t="s">
        <v>16</v>
      </c>
    </row>
  </sheetData>
  <sheetProtection/>
  <mergeCells count="9">
    <mergeCell ref="D5:G5"/>
    <mergeCell ref="D6:G6"/>
    <mergeCell ref="D4:G4"/>
    <mergeCell ref="A1:I1"/>
    <mergeCell ref="A2:B2"/>
    <mergeCell ref="C2:C3"/>
    <mergeCell ref="D2:G3"/>
    <mergeCell ref="H2:H3"/>
    <mergeCell ref="I2:I3"/>
  </mergeCells>
  <printOptions/>
  <pageMargins left="0.7" right="0.7" top="0.75" bottom="0.75" header="0.3" footer="0.3"/>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tabColor theme="8"/>
    <pageSetUpPr fitToPage="1"/>
  </sheetPr>
  <dimension ref="A1:I4"/>
  <sheetViews>
    <sheetView zoomScale="75" zoomScaleNormal="75" zoomScaleSheetLayoutView="75" zoomScalePageLayoutView="0" workbookViewId="0" topLeftCell="A1">
      <selection activeCell="D6" sqref="D6"/>
    </sheetView>
  </sheetViews>
  <sheetFormatPr defaultColWidth="9.140625" defaultRowHeight="30.75" customHeight="1"/>
  <cols>
    <col min="1" max="1" width="6.28125" style="1" customWidth="1"/>
    <col min="2" max="2" width="8.8515625" style="1" customWidth="1"/>
    <col min="3" max="3" width="38.7109375" style="0" customWidth="1"/>
    <col min="4" max="4" width="13.28125" style="0" customWidth="1"/>
    <col min="5" max="5" width="22.7109375" style="0" customWidth="1"/>
    <col min="6" max="6" width="42.140625" style="0" customWidth="1"/>
    <col min="7" max="7" width="30.8515625" style="0" customWidth="1"/>
    <col min="8" max="8" width="12.28125" style="4" customWidth="1"/>
    <col min="9" max="9" width="11.8515625" style="1" customWidth="1"/>
    <col min="10" max="10" width="2.421875" style="5" customWidth="1"/>
  </cols>
  <sheetData>
    <row r="1" spans="1:9" ht="33" customHeight="1">
      <c r="A1" s="262" t="s">
        <v>132</v>
      </c>
      <c r="B1" s="283"/>
      <c r="C1" s="283"/>
      <c r="D1" s="283"/>
      <c r="E1" s="283"/>
      <c r="F1" s="283"/>
      <c r="G1" s="283"/>
      <c r="H1" s="283"/>
      <c r="I1" s="283"/>
    </row>
    <row r="2" spans="1:9" ht="30" customHeight="1">
      <c r="A2" s="284" t="s">
        <v>2</v>
      </c>
      <c r="B2" s="284"/>
      <c r="C2" s="285" t="s">
        <v>3</v>
      </c>
      <c r="D2" s="284" t="s">
        <v>4</v>
      </c>
      <c r="E2" s="284"/>
      <c r="F2" s="284"/>
      <c r="G2" s="284"/>
      <c r="H2" s="287" t="s">
        <v>12</v>
      </c>
      <c r="I2" s="284" t="s">
        <v>13</v>
      </c>
    </row>
    <row r="3" spans="1:9" ht="30" customHeight="1">
      <c r="A3" s="146" t="s">
        <v>0</v>
      </c>
      <c r="B3" s="146" t="s">
        <v>1</v>
      </c>
      <c r="C3" s="286"/>
      <c r="D3" s="284"/>
      <c r="E3" s="284"/>
      <c r="F3" s="284"/>
      <c r="G3" s="284"/>
      <c r="H3" s="287"/>
      <c r="I3" s="284"/>
    </row>
    <row r="4" spans="1:9" ht="28.5" customHeight="1">
      <c r="A4" s="8" t="s">
        <v>127</v>
      </c>
      <c r="B4" s="8">
        <v>1001</v>
      </c>
      <c r="C4" s="2" t="s">
        <v>128</v>
      </c>
      <c r="D4" s="280" t="s">
        <v>129</v>
      </c>
      <c r="E4" s="281"/>
      <c r="F4" s="281"/>
      <c r="G4" s="282"/>
      <c r="H4" s="6">
        <v>250</v>
      </c>
      <c r="I4" s="8" t="s">
        <v>16</v>
      </c>
    </row>
  </sheetData>
  <sheetProtection/>
  <mergeCells count="7">
    <mergeCell ref="D4:G4"/>
    <mergeCell ref="A1:I1"/>
    <mergeCell ref="A2:B2"/>
    <mergeCell ref="C2:C3"/>
    <mergeCell ref="D2:G3"/>
    <mergeCell ref="H2:H3"/>
    <mergeCell ref="I2:I3"/>
  </mergeCells>
  <printOptions/>
  <pageMargins left="0.7" right="0.7" top="0.75" bottom="0.75" header="0.3" footer="0.3"/>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A1:L88"/>
  <sheetViews>
    <sheetView zoomScale="75" zoomScaleNormal="75" zoomScaleSheetLayoutView="75" zoomScalePageLayoutView="0" workbookViewId="0" topLeftCell="A1">
      <selection activeCell="R78" sqref="R78"/>
    </sheetView>
  </sheetViews>
  <sheetFormatPr defaultColWidth="9.00390625" defaultRowHeight="15"/>
  <cols>
    <col min="1" max="1" width="8.421875" style="41" customWidth="1"/>
    <col min="2" max="2" width="7.8515625" style="46" customWidth="1"/>
    <col min="3" max="3" width="44.7109375" style="41" customWidth="1"/>
    <col min="4" max="4" width="11.421875" style="41" customWidth="1"/>
    <col min="5" max="5" width="14.7109375" style="41" customWidth="1"/>
    <col min="6" max="6" width="21.8515625" style="41" customWidth="1"/>
    <col min="7" max="7" width="22.7109375" style="41" customWidth="1"/>
    <col min="8" max="8" width="18.7109375" style="41" customWidth="1"/>
    <col min="9" max="9" width="14.8515625" style="41" customWidth="1"/>
    <col min="10" max="10" width="11.8515625" style="41" customWidth="1"/>
    <col min="11" max="11" width="12.00390625" style="41" customWidth="1"/>
    <col min="12" max="14" width="0" style="41" hidden="1" customWidth="1"/>
    <col min="15" max="16384" width="9.00390625" style="41" customWidth="1"/>
  </cols>
  <sheetData>
    <row r="1" spans="1:11" ht="30" customHeight="1">
      <c r="A1" s="252" t="s">
        <v>133</v>
      </c>
      <c r="B1" s="288"/>
      <c r="C1" s="288"/>
      <c r="D1" s="288"/>
      <c r="E1" s="288"/>
      <c r="F1" s="288"/>
      <c r="G1" s="288"/>
      <c r="H1" s="288"/>
      <c r="I1" s="288"/>
      <c r="J1" s="288"/>
      <c r="K1" s="288"/>
    </row>
    <row r="2" spans="1:11" ht="12.75" customHeight="1">
      <c r="A2" s="292" t="s">
        <v>2</v>
      </c>
      <c r="B2" s="292"/>
      <c r="C2" s="293" t="s">
        <v>3</v>
      </c>
      <c r="D2" s="292" t="s">
        <v>4</v>
      </c>
      <c r="E2" s="292"/>
      <c r="F2" s="292"/>
      <c r="G2" s="292"/>
      <c r="H2" s="292"/>
      <c r="I2" s="292"/>
      <c r="J2" s="299" t="s">
        <v>12</v>
      </c>
      <c r="K2" s="292" t="s">
        <v>13</v>
      </c>
    </row>
    <row r="3" spans="1:11" ht="12.75" customHeight="1">
      <c r="A3" s="147" t="s">
        <v>0</v>
      </c>
      <c r="B3" s="147" t="s">
        <v>1</v>
      </c>
      <c r="C3" s="294"/>
      <c r="D3" s="292"/>
      <c r="E3" s="292"/>
      <c r="F3" s="292"/>
      <c r="G3" s="292"/>
      <c r="H3" s="292"/>
      <c r="I3" s="292"/>
      <c r="J3" s="299"/>
      <c r="K3" s="292"/>
    </row>
    <row r="4" spans="1:11" ht="26.25" customHeight="1">
      <c r="A4" s="30" t="s">
        <v>50</v>
      </c>
      <c r="B4" s="30">
        <v>1111</v>
      </c>
      <c r="C4" s="64" t="s">
        <v>82</v>
      </c>
      <c r="D4" s="321" t="s">
        <v>1561</v>
      </c>
      <c r="E4" s="332"/>
      <c r="F4" s="332"/>
      <c r="G4" s="298" t="s">
        <v>1556</v>
      </c>
      <c r="H4" s="312" t="s">
        <v>1553</v>
      </c>
      <c r="I4" s="55" t="s">
        <v>901</v>
      </c>
      <c r="J4" s="32">
        <v>1655</v>
      </c>
      <c r="K4" s="14" t="s">
        <v>14</v>
      </c>
    </row>
    <row r="5" spans="1:11" ht="26.25" customHeight="1">
      <c r="A5" s="12" t="s">
        <v>50</v>
      </c>
      <c r="B5" s="12">
        <v>1112</v>
      </c>
      <c r="C5" s="65" t="s">
        <v>83</v>
      </c>
      <c r="D5" s="323"/>
      <c r="E5" s="333"/>
      <c r="F5" s="333"/>
      <c r="G5" s="298"/>
      <c r="H5" s="312"/>
      <c r="I5" s="55" t="s">
        <v>1958</v>
      </c>
      <c r="J5" s="16">
        <v>54</v>
      </c>
      <c r="K5" s="14" t="s">
        <v>15</v>
      </c>
    </row>
    <row r="6" spans="1:11" ht="26.25" customHeight="1">
      <c r="A6" s="25" t="s">
        <v>134</v>
      </c>
      <c r="B6" s="25">
        <v>1221</v>
      </c>
      <c r="C6" s="61" t="s">
        <v>172</v>
      </c>
      <c r="D6" s="323"/>
      <c r="E6" s="333"/>
      <c r="F6" s="333"/>
      <c r="G6" s="295" t="s">
        <v>1554</v>
      </c>
      <c r="H6" s="312"/>
      <c r="I6" s="56" t="s">
        <v>914</v>
      </c>
      <c r="J6" s="26">
        <v>1655</v>
      </c>
      <c r="K6" s="14" t="s">
        <v>135</v>
      </c>
    </row>
    <row r="7" spans="1:11" ht="26.25" customHeight="1">
      <c r="A7" s="12" t="s">
        <v>134</v>
      </c>
      <c r="B7" s="12">
        <v>1222</v>
      </c>
      <c r="C7" s="65" t="s">
        <v>173</v>
      </c>
      <c r="D7" s="323"/>
      <c r="E7" s="333"/>
      <c r="F7" s="333"/>
      <c r="G7" s="295"/>
      <c r="H7" s="312"/>
      <c r="I7" s="56" t="s">
        <v>1958</v>
      </c>
      <c r="J7" s="16">
        <v>54</v>
      </c>
      <c r="K7" s="14" t="s">
        <v>136</v>
      </c>
    </row>
    <row r="8" spans="1:11" ht="26.25" customHeight="1">
      <c r="A8" s="27" t="s">
        <v>50</v>
      </c>
      <c r="B8" s="27">
        <v>1121</v>
      </c>
      <c r="C8" s="60" t="s">
        <v>84</v>
      </c>
      <c r="D8" s="323"/>
      <c r="E8" s="333"/>
      <c r="F8" s="333"/>
      <c r="G8" s="298" t="s">
        <v>1557</v>
      </c>
      <c r="H8" s="312" t="s">
        <v>1555</v>
      </c>
      <c r="I8" s="55" t="s">
        <v>902</v>
      </c>
      <c r="J8" s="28">
        <v>3393</v>
      </c>
      <c r="K8" s="14" t="s">
        <v>14</v>
      </c>
    </row>
    <row r="9" spans="1:11" ht="26.25" customHeight="1">
      <c r="A9" s="12" t="s">
        <v>50</v>
      </c>
      <c r="B9" s="12">
        <v>1122</v>
      </c>
      <c r="C9" s="65" t="s">
        <v>85</v>
      </c>
      <c r="D9" s="323"/>
      <c r="E9" s="333"/>
      <c r="F9" s="333"/>
      <c r="G9" s="298"/>
      <c r="H9" s="312"/>
      <c r="I9" s="55" t="s">
        <v>1957</v>
      </c>
      <c r="J9" s="16">
        <v>112</v>
      </c>
      <c r="K9" s="14" t="s">
        <v>15</v>
      </c>
    </row>
    <row r="10" spans="1:11" ht="26.25" customHeight="1">
      <c r="A10" s="30" t="s">
        <v>50</v>
      </c>
      <c r="B10" s="30">
        <v>1113</v>
      </c>
      <c r="C10" s="64" t="s">
        <v>86</v>
      </c>
      <c r="D10" s="323"/>
      <c r="E10" s="333"/>
      <c r="F10" s="333"/>
      <c r="G10" s="102" t="s">
        <v>1559</v>
      </c>
      <c r="H10" s="99" t="s">
        <v>1558</v>
      </c>
      <c r="I10" s="55" t="s">
        <v>904</v>
      </c>
      <c r="J10" s="32">
        <v>380</v>
      </c>
      <c r="K10" s="289" t="s">
        <v>16</v>
      </c>
    </row>
    <row r="11" spans="1:11" ht="26.25" customHeight="1">
      <c r="A11" s="25" t="s">
        <v>137</v>
      </c>
      <c r="B11" s="25">
        <v>1223</v>
      </c>
      <c r="C11" s="61" t="s">
        <v>174</v>
      </c>
      <c r="D11" s="323"/>
      <c r="E11" s="333"/>
      <c r="F11" s="333"/>
      <c r="G11" s="55" t="s">
        <v>1564</v>
      </c>
      <c r="H11" s="99" t="s">
        <v>1558</v>
      </c>
      <c r="I11" s="56" t="s">
        <v>904</v>
      </c>
      <c r="J11" s="26">
        <v>380</v>
      </c>
      <c r="K11" s="290"/>
    </row>
    <row r="12" spans="1:11" ht="26.25" customHeight="1">
      <c r="A12" s="27" t="s">
        <v>50</v>
      </c>
      <c r="B12" s="27">
        <v>1123</v>
      </c>
      <c r="C12" s="60" t="s">
        <v>87</v>
      </c>
      <c r="D12" s="325"/>
      <c r="E12" s="334"/>
      <c r="F12" s="334"/>
      <c r="G12" s="103" t="s">
        <v>1557</v>
      </c>
      <c r="H12" s="101" t="s">
        <v>1560</v>
      </c>
      <c r="I12" s="55" t="s">
        <v>1504</v>
      </c>
      <c r="J12" s="28">
        <v>391</v>
      </c>
      <c r="K12" s="291"/>
    </row>
    <row r="13" spans="1:11" ht="26.25" customHeight="1">
      <c r="A13" s="12" t="s">
        <v>50</v>
      </c>
      <c r="B13" s="12">
        <v>8110</v>
      </c>
      <c r="C13" s="65" t="s">
        <v>88</v>
      </c>
      <c r="D13" s="321" t="s">
        <v>27</v>
      </c>
      <c r="E13" s="332"/>
      <c r="F13" s="322"/>
      <c r="G13" s="57" t="s">
        <v>1505</v>
      </c>
      <c r="H13" s="57"/>
      <c r="I13" s="54"/>
      <c r="J13" s="16"/>
      <c r="K13" s="14" t="s">
        <v>14</v>
      </c>
    </row>
    <row r="14" spans="1:11" ht="26.25" customHeight="1">
      <c r="A14" s="12" t="s">
        <v>50</v>
      </c>
      <c r="B14" s="12">
        <v>8111</v>
      </c>
      <c r="C14" s="65" t="s">
        <v>89</v>
      </c>
      <c r="D14" s="323"/>
      <c r="E14" s="333"/>
      <c r="F14" s="324"/>
      <c r="G14" s="57" t="s">
        <v>1505</v>
      </c>
      <c r="H14" s="57"/>
      <c r="I14" s="54"/>
      <c r="J14" s="16"/>
      <c r="K14" s="14" t="s">
        <v>15</v>
      </c>
    </row>
    <row r="15" spans="1:11" ht="26.25" customHeight="1">
      <c r="A15" s="14" t="s">
        <v>50</v>
      </c>
      <c r="B15" s="14">
        <v>8112</v>
      </c>
      <c r="C15" s="59" t="s">
        <v>90</v>
      </c>
      <c r="D15" s="325"/>
      <c r="E15" s="334"/>
      <c r="F15" s="326"/>
      <c r="G15" s="57" t="s">
        <v>1505</v>
      </c>
      <c r="H15" s="57"/>
      <c r="I15" s="54"/>
      <c r="J15" s="16"/>
      <c r="K15" s="14" t="s">
        <v>19</v>
      </c>
    </row>
    <row r="16" spans="1:11" ht="26.25" customHeight="1">
      <c r="A16" s="12" t="s">
        <v>50</v>
      </c>
      <c r="B16" s="12">
        <v>6109</v>
      </c>
      <c r="C16" s="65" t="s">
        <v>91</v>
      </c>
      <c r="D16" s="342" t="s">
        <v>43</v>
      </c>
      <c r="E16" s="343"/>
      <c r="F16" s="343"/>
      <c r="G16" s="148"/>
      <c r="H16" s="104"/>
      <c r="I16" s="56" t="s">
        <v>44</v>
      </c>
      <c r="J16" s="42">
        <v>240</v>
      </c>
      <c r="K16" s="309" t="s">
        <v>14</v>
      </c>
    </row>
    <row r="17" spans="1:11" ht="26.25" customHeight="1">
      <c r="A17" s="12" t="s">
        <v>50</v>
      </c>
      <c r="B17" s="12">
        <v>6129</v>
      </c>
      <c r="C17" s="66" t="s">
        <v>188</v>
      </c>
      <c r="D17" s="344"/>
      <c r="E17" s="345"/>
      <c r="F17" s="345"/>
      <c r="G17" s="56" t="s">
        <v>1562</v>
      </c>
      <c r="H17" s="56" t="s">
        <v>1563</v>
      </c>
      <c r="I17" s="56" t="s">
        <v>44</v>
      </c>
      <c r="J17" s="42">
        <v>240</v>
      </c>
      <c r="K17" s="310"/>
    </row>
    <row r="18" spans="1:11" ht="26.25" customHeight="1">
      <c r="A18" s="12" t="s">
        <v>50</v>
      </c>
      <c r="B18" s="12">
        <v>6105</v>
      </c>
      <c r="C18" s="65" t="s">
        <v>92</v>
      </c>
      <c r="D18" s="346" t="s">
        <v>53</v>
      </c>
      <c r="E18" s="347"/>
      <c r="F18" s="348"/>
      <c r="G18" s="102" t="s">
        <v>1559</v>
      </c>
      <c r="H18" s="296" t="s">
        <v>1563</v>
      </c>
      <c r="I18" s="56" t="s">
        <v>45</v>
      </c>
      <c r="J18" s="42">
        <v>-376</v>
      </c>
      <c r="K18" s="310"/>
    </row>
    <row r="19" spans="1:11" ht="26.25" customHeight="1">
      <c r="A19" s="12" t="s">
        <v>134</v>
      </c>
      <c r="B19" s="12">
        <v>6126</v>
      </c>
      <c r="C19" s="65" t="s">
        <v>175</v>
      </c>
      <c r="D19" s="349"/>
      <c r="E19" s="350"/>
      <c r="F19" s="351"/>
      <c r="G19" s="55" t="s">
        <v>1565</v>
      </c>
      <c r="H19" s="297"/>
      <c r="I19" s="56" t="s">
        <v>45</v>
      </c>
      <c r="J19" s="42">
        <v>-376</v>
      </c>
      <c r="K19" s="310"/>
    </row>
    <row r="20" spans="1:11" ht="26.25" customHeight="1">
      <c r="A20" s="12" t="s">
        <v>50</v>
      </c>
      <c r="B20" s="12">
        <v>6106</v>
      </c>
      <c r="C20" s="65" t="s">
        <v>93</v>
      </c>
      <c r="D20" s="352"/>
      <c r="E20" s="353"/>
      <c r="F20" s="354"/>
      <c r="G20" s="103" t="s">
        <v>1557</v>
      </c>
      <c r="H20" s="149" t="s">
        <v>1555</v>
      </c>
      <c r="I20" s="56" t="s">
        <v>46</v>
      </c>
      <c r="J20" s="42">
        <v>-752</v>
      </c>
      <c r="K20" s="310"/>
    </row>
    <row r="21" spans="1:11" ht="26.25" customHeight="1">
      <c r="A21" s="12" t="s">
        <v>50</v>
      </c>
      <c r="B21" s="12">
        <v>5010</v>
      </c>
      <c r="C21" s="65" t="s">
        <v>94</v>
      </c>
      <c r="D21" s="327" t="s">
        <v>1567</v>
      </c>
      <c r="E21" s="327"/>
      <c r="F21" s="327"/>
      <c r="G21" s="149"/>
      <c r="H21" s="149"/>
      <c r="I21" s="56" t="s">
        <v>42</v>
      </c>
      <c r="J21" s="42">
        <v>100</v>
      </c>
      <c r="K21" s="310"/>
    </row>
    <row r="22" spans="1:11" ht="26.25" customHeight="1">
      <c r="A22" s="12" t="s">
        <v>50</v>
      </c>
      <c r="B22" s="12">
        <v>5020</v>
      </c>
      <c r="C22" s="65" t="s">
        <v>189</v>
      </c>
      <c r="D22" s="327"/>
      <c r="E22" s="327"/>
      <c r="F22" s="327"/>
      <c r="G22" s="104" t="s">
        <v>1566</v>
      </c>
      <c r="H22" s="56" t="s">
        <v>1563</v>
      </c>
      <c r="I22" s="56" t="s">
        <v>42</v>
      </c>
      <c r="J22" s="42">
        <v>100</v>
      </c>
      <c r="K22" s="310"/>
    </row>
    <row r="23" spans="1:11" ht="26.25" customHeight="1">
      <c r="A23" s="12" t="s">
        <v>50</v>
      </c>
      <c r="B23" s="12">
        <v>5002</v>
      </c>
      <c r="C23" s="65" t="s">
        <v>95</v>
      </c>
      <c r="D23" s="327" t="s">
        <v>1568</v>
      </c>
      <c r="E23" s="327"/>
      <c r="F23" s="327"/>
      <c r="G23" s="149"/>
      <c r="H23" s="149"/>
      <c r="I23" s="56" t="s">
        <v>47</v>
      </c>
      <c r="J23" s="42">
        <v>225</v>
      </c>
      <c r="K23" s="310"/>
    </row>
    <row r="24" spans="1:11" ht="26.25" customHeight="1">
      <c r="A24" s="12" t="s">
        <v>50</v>
      </c>
      <c r="B24" s="12">
        <v>5012</v>
      </c>
      <c r="C24" s="66" t="s">
        <v>190</v>
      </c>
      <c r="D24" s="327"/>
      <c r="E24" s="327"/>
      <c r="F24" s="327"/>
      <c r="G24" s="104" t="s">
        <v>1566</v>
      </c>
      <c r="H24" s="56" t="s">
        <v>1563</v>
      </c>
      <c r="I24" s="56" t="s">
        <v>47</v>
      </c>
      <c r="J24" s="42">
        <v>225</v>
      </c>
      <c r="K24" s="310"/>
    </row>
    <row r="25" spans="1:11" ht="26.25" customHeight="1">
      <c r="A25" s="12" t="s">
        <v>50</v>
      </c>
      <c r="B25" s="12">
        <v>5003</v>
      </c>
      <c r="C25" s="65" t="s">
        <v>96</v>
      </c>
      <c r="D25" s="327" t="s">
        <v>1569</v>
      </c>
      <c r="E25" s="327"/>
      <c r="F25" s="327"/>
      <c r="G25" s="149"/>
      <c r="H25" s="149"/>
      <c r="I25" s="56" t="s">
        <v>48</v>
      </c>
      <c r="J25" s="42">
        <v>150</v>
      </c>
      <c r="K25" s="310"/>
    </row>
    <row r="26" spans="1:11" ht="26.25" customHeight="1">
      <c r="A26" s="12" t="s">
        <v>50</v>
      </c>
      <c r="B26" s="12">
        <v>5013</v>
      </c>
      <c r="C26" s="65" t="s">
        <v>191</v>
      </c>
      <c r="D26" s="327"/>
      <c r="E26" s="327"/>
      <c r="F26" s="327"/>
      <c r="G26" s="104" t="s">
        <v>1566</v>
      </c>
      <c r="H26" s="56" t="s">
        <v>1563</v>
      </c>
      <c r="I26" s="56" t="s">
        <v>48</v>
      </c>
      <c r="J26" s="42">
        <v>150</v>
      </c>
      <c r="K26" s="310"/>
    </row>
    <row r="27" spans="1:11" ht="26.25" customHeight="1">
      <c r="A27" s="12" t="s">
        <v>50</v>
      </c>
      <c r="B27" s="12">
        <v>5004</v>
      </c>
      <c r="C27" s="65" t="s">
        <v>97</v>
      </c>
      <c r="D27" s="327" t="s">
        <v>28</v>
      </c>
      <c r="E27" s="327"/>
      <c r="F27" s="327"/>
      <c r="G27" s="149"/>
      <c r="H27" s="149"/>
      <c r="I27" s="56" t="s">
        <v>48</v>
      </c>
      <c r="J27" s="42">
        <v>150</v>
      </c>
      <c r="K27" s="310"/>
    </row>
    <row r="28" spans="1:11" ht="26.25" customHeight="1">
      <c r="A28" s="12" t="s">
        <v>50</v>
      </c>
      <c r="B28" s="12">
        <v>5014</v>
      </c>
      <c r="C28" s="66" t="s">
        <v>192</v>
      </c>
      <c r="D28" s="327"/>
      <c r="E28" s="327"/>
      <c r="F28" s="327"/>
      <c r="G28" s="104" t="s">
        <v>1566</v>
      </c>
      <c r="H28" s="56" t="s">
        <v>1563</v>
      </c>
      <c r="I28" s="56" t="s">
        <v>48</v>
      </c>
      <c r="J28" s="42">
        <v>150</v>
      </c>
      <c r="K28" s="310"/>
    </row>
    <row r="29" spans="1:11" ht="26.25" customHeight="1">
      <c r="A29" s="12" t="s">
        <v>50</v>
      </c>
      <c r="B29" s="12">
        <v>5006</v>
      </c>
      <c r="C29" s="65" t="s">
        <v>98</v>
      </c>
      <c r="D29" s="355" t="s">
        <v>29</v>
      </c>
      <c r="E29" s="313" t="s">
        <v>1502</v>
      </c>
      <c r="F29" s="358" t="s">
        <v>1570</v>
      </c>
      <c r="G29" s="335"/>
      <c r="H29" s="336"/>
      <c r="I29" s="13" t="s">
        <v>39</v>
      </c>
      <c r="J29" s="42">
        <v>480</v>
      </c>
      <c r="K29" s="310"/>
    </row>
    <row r="30" spans="1:11" ht="26.25" customHeight="1">
      <c r="A30" s="12" t="s">
        <v>50</v>
      </c>
      <c r="B30" s="12">
        <v>5016</v>
      </c>
      <c r="C30" s="65" t="s">
        <v>193</v>
      </c>
      <c r="D30" s="356"/>
      <c r="E30" s="313"/>
      <c r="F30" s="359"/>
      <c r="G30" s="104" t="s">
        <v>1566</v>
      </c>
      <c r="H30" s="56" t="s">
        <v>1563</v>
      </c>
      <c r="I30" s="13" t="s">
        <v>39</v>
      </c>
      <c r="J30" s="42">
        <v>480</v>
      </c>
      <c r="K30" s="310"/>
    </row>
    <row r="31" spans="1:11" ht="26.25" customHeight="1">
      <c r="A31" s="12" t="s">
        <v>50</v>
      </c>
      <c r="B31" s="12">
        <v>5007</v>
      </c>
      <c r="C31" s="65" t="s">
        <v>99</v>
      </c>
      <c r="D31" s="356"/>
      <c r="E31" s="313"/>
      <c r="F31" s="313" t="s">
        <v>1571</v>
      </c>
      <c r="G31" s="335"/>
      <c r="H31" s="336"/>
      <c r="I31" s="13" t="s">
        <v>39</v>
      </c>
      <c r="J31" s="42">
        <v>480</v>
      </c>
      <c r="K31" s="310"/>
    </row>
    <row r="32" spans="1:11" ht="26.25" customHeight="1">
      <c r="A32" s="12" t="s">
        <v>50</v>
      </c>
      <c r="B32" s="12">
        <v>5017</v>
      </c>
      <c r="C32" s="65" t="s">
        <v>194</v>
      </c>
      <c r="D32" s="356"/>
      <c r="E32" s="313"/>
      <c r="F32" s="313"/>
      <c r="G32" s="104" t="s">
        <v>1566</v>
      </c>
      <c r="H32" s="56" t="s">
        <v>1563</v>
      </c>
      <c r="I32" s="13" t="s">
        <v>39</v>
      </c>
      <c r="J32" s="42">
        <v>480</v>
      </c>
      <c r="K32" s="310"/>
    </row>
    <row r="33" spans="1:11" ht="26.25" customHeight="1">
      <c r="A33" s="12" t="s">
        <v>50</v>
      </c>
      <c r="B33" s="12">
        <v>5008</v>
      </c>
      <c r="C33" s="65" t="s">
        <v>100</v>
      </c>
      <c r="D33" s="356"/>
      <c r="E33" s="313"/>
      <c r="F33" s="313" t="s">
        <v>1572</v>
      </c>
      <c r="G33" s="335"/>
      <c r="H33" s="336"/>
      <c r="I33" s="13" t="s">
        <v>39</v>
      </c>
      <c r="J33" s="42">
        <v>480</v>
      </c>
      <c r="K33" s="310"/>
    </row>
    <row r="34" spans="1:11" ht="26.25" customHeight="1">
      <c r="A34" s="12" t="s">
        <v>50</v>
      </c>
      <c r="B34" s="12">
        <v>5018</v>
      </c>
      <c r="C34" s="65" t="s">
        <v>195</v>
      </c>
      <c r="D34" s="356"/>
      <c r="E34" s="313"/>
      <c r="F34" s="313"/>
      <c r="G34" s="104" t="s">
        <v>1566</v>
      </c>
      <c r="H34" s="56" t="s">
        <v>1563</v>
      </c>
      <c r="I34" s="13" t="s">
        <v>39</v>
      </c>
      <c r="J34" s="42">
        <v>480</v>
      </c>
      <c r="K34" s="310"/>
    </row>
    <row r="35" spans="1:11" ht="26.25" customHeight="1">
      <c r="A35" s="12" t="s">
        <v>50</v>
      </c>
      <c r="B35" s="12">
        <v>5009</v>
      </c>
      <c r="C35" s="65" t="s">
        <v>101</v>
      </c>
      <c r="D35" s="356"/>
      <c r="E35" s="313" t="s">
        <v>1503</v>
      </c>
      <c r="F35" s="313" t="s">
        <v>1573</v>
      </c>
      <c r="G35" s="317"/>
      <c r="H35" s="317"/>
      <c r="I35" s="13" t="s">
        <v>40</v>
      </c>
      <c r="J35" s="42">
        <v>700</v>
      </c>
      <c r="K35" s="310"/>
    </row>
    <row r="36" spans="1:11" ht="26.25" customHeight="1">
      <c r="A36" s="12" t="s">
        <v>50</v>
      </c>
      <c r="B36" s="12">
        <v>5019</v>
      </c>
      <c r="C36" s="65" t="s">
        <v>196</v>
      </c>
      <c r="D36" s="357"/>
      <c r="E36" s="313"/>
      <c r="F36" s="313"/>
      <c r="G36" s="104" t="s">
        <v>1566</v>
      </c>
      <c r="H36" s="56" t="s">
        <v>1563</v>
      </c>
      <c r="I36" s="13" t="s">
        <v>40</v>
      </c>
      <c r="J36" s="42">
        <v>700</v>
      </c>
      <c r="K36" s="310"/>
    </row>
    <row r="37" spans="1:11" ht="26.25" customHeight="1">
      <c r="A37" s="12" t="s">
        <v>50</v>
      </c>
      <c r="B37" s="12">
        <v>5005</v>
      </c>
      <c r="C37" s="65" t="s">
        <v>102</v>
      </c>
      <c r="D37" s="327" t="s">
        <v>124</v>
      </c>
      <c r="E37" s="327"/>
      <c r="F37" s="327"/>
      <c r="G37" s="149"/>
      <c r="H37" s="149"/>
      <c r="I37" s="13" t="s">
        <v>41</v>
      </c>
      <c r="J37" s="42">
        <v>120</v>
      </c>
      <c r="K37" s="310"/>
    </row>
    <row r="38" spans="1:11" ht="26.25" customHeight="1">
      <c r="A38" s="12" t="s">
        <v>50</v>
      </c>
      <c r="B38" s="12">
        <v>5015</v>
      </c>
      <c r="C38" s="65" t="s">
        <v>197</v>
      </c>
      <c r="D38" s="327"/>
      <c r="E38" s="327"/>
      <c r="F38" s="327"/>
      <c r="G38" s="104" t="s">
        <v>1566</v>
      </c>
      <c r="H38" s="56" t="s">
        <v>1563</v>
      </c>
      <c r="I38" s="13" t="s">
        <v>41</v>
      </c>
      <c r="J38" s="42">
        <v>120</v>
      </c>
      <c r="K38" s="310"/>
    </row>
    <row r="39" spans="1:11" ht="26.25" customHeight="1">
      <c r="A39" s="12" t="s">
        <v>50</v>
      </c>
      <c r="B39" s="12">
        <v>6107</v>
      </c>
      <c r="C39" s="65" t="s">
        <v>103</v>
      </c>
      <c r="D39" s="300" t="s">
        <v>1574</v>
      </c>
      <c r="E39" s="301"/>
      <c r="F39" s="318" t="s">
        <v>31</v>
      </c>
      <c r="G39" s="102" t="s">
        <v>1559</v>
      </c>
      <c r="H39" s="296" t="s">
        <v>1563</v>
      </c>
      <c r="I39" s="13" t="s">
        <v>33</v>
      </c>
      <c r="J39" s="42">
        <v>72</v>
      </c>
      <c r="K39" s="310"/>
    </row>
    <row r="40" spans="1:11" ht="26.25" customHeight="1">
      <c r="A40" s="12" t="s">
        <v>134</v>
      </c>
      <c r="B40" s="12">
        <v>6128</v>
      </c>
      <c r="C40" s="65" t="s">
        <v>176</v>
      </c>
      <c r="D40" s="302"/>
      <c r="E40" s="303"/>
      <c r="F40" s="319"/>
      <c r="G40" s="55" t="s">
        <v>1565</v>
      </c>
      <c r="H40" s="297"/>
      <c r="I40" s="13" t="s">
        <v>33</v>
      </c>
      <c r="J40" s="42">
        <v>72</v>
      </c>
      <c r="K40" s="310"/>
    </row>
    <row r="41" spans="1:11" ht="26.25" customHeight="1">
      <c r="A41" s="12" t="s">
        <v>50</v>
      </c>
      <c r="B41" s="12">
        <v>6108</v>
      </c>
      <c r="C41" s="65" t="s">
        <v>104</v>
      </c>
      <c r="D41" s="302"/>
      <c r="E41" s="303"/>
      <c r="F41" s="320"/>
      <c r="G41" s="103" t="s">
        <v>1557</v>
      </c>
      <c r="H41" s="149" t="s">
        <v>1555</v>
      </c>
      <c r="I41" s="13" t="s">
        <v>34</v>
      </c>
      <c r="J41" s="42">
        <v>144</v>
      </c>
      <c r="K41" s="310"/>
    </row>
    <row r="42" spans="1:11" ht="26.25" customHeight="1">
      <c r="A42" s="12" t="s">
        <v>50</v>
      </c>
      <c r="B42" s="12">
        <v>6101</v>
      </c>
      <c r="C42" s="65" t="s">
        <v>105</v>
      </c>
      <c r="D42" s="302"/>
      <c r="E42" s="303"/>
      <c r="F42" s="318" t="s">
        <v>30</v>
      </c>
      <c r="G42" s="102" t="s">
        <v>1559</v>
      </c>
      <c r="H42" s="296" t="s">
        <v>1563</v>
      </c>
      <c r="I42" s="13" t="s">
        <v>35</v>
      </c>
      <c r="J42" s="42">
        <v>48</v>
      </c>
      <c r="K42" s="310"/>
    </row>
    <row r="43" spans="1:11" ht="26.25" customHeight="1">
      <c r="A43" s="12" t="s">
        <v>134</v>
      </c>
      <c r="B43" s="12">
        <v>6122</v>
      </c>
      <c r="C43" s="65" t="s">
        <v>177</v>
      </c>
      <c r="D43" s="302"/>
      <c r="E43" s="303"/>
      <c r="F43" s="319"/>
      <c r="G43" s="55" t="s">
        <v>1565</v>
      </c>
      <c r="H43" s="297"/>
      <c r="I43" s="13" t="s">
        <v>138</v>
      </c>
      <c r="J43" s="42">
        <v>48</v>
      </c>
      <c r="K43" s="310"/>
    </row>
    <row r="44" spans="1:11" ht="26.25" customHeight="1">
      <c r="A44" s="12" t="s">
        <v>50</v>
      </c>
      <c r="B44" s="12">
        <v>6102</v>
      </c>
      <c r="C44" s="65" t="s">
        <v>106</v>
      </c>
      <c r="D44" s="302"/>
      <c r="E44" s="303"/>
      <c r="F44" s="320"/>
      <c r="G44" s="103" t="s">
        <v>1557</v>
      </c>
      <c r="H44" s="149" t="s">
        <v>1555</v>
      </c>
      <c r="I44" s="13" t="s">
        <v>36</v>
      </c>
      <c r="J44" s="42">
        <v>96</v>
      </c>
      <c r="K44" s="310"/>
    </row>
    <row r="45" spans="1:11" ht="26.25" customHeight="1">
      <c r="A45" s="12" t="s">
        <v>50</v>
      </c>
      <c r="B45" s="12">
        <v>6103</v>
      </c>
      <c r="C45" s="65" t="s">
        <v>107</v>
      </c>
      <c r="D45" s="302"/>
      <c r="E45" s="303"/>
      <c r="F45" s="318" t="s">
        <v>32</v>
      </c>
      <c r="G45" s="102" t="s">
        <v>1559</v>
      </c>
      <c r="H45" s="296" t="s">
        <v>1563</v>
      </c>
      <c r="I45" s="13" t="s">
        <v>37</v>
      </c>
      <c r="J45" s="42">
        <v>24</v>
      </c>
      <c r="K45" s="310"/>
    </row>
    <row r="46" spans="1:11" ht="26.25" customHeight="1">
      <c r="A46" s="12" t="s">
        <v>134</v>
      </c>
      <c r="B46" s="12">
        <v>6124</v>
      </c>
      <c r="C46" s="65" t="s">
        <v>178</v>
      </c>
      <c r="D46" s="302"/>
      <c r="E46" s="303"/>
      <c r="F46" s="319"/>
      <c r="G46" s="55" t="s">
        <v>1565</v>
      </c>
      <c r="H46" s="297"/>
      <c r="I46" s="13" t="s">
        <v>139</v>
      </c>
      <c r="J46" s="42">
        <v>24</v>
      </c>
      <c r="K46" s="310"/>
    </row>
    <row r="47" spans="1:11" ht="26.25" customHeight="1">
      <c r="A47" s="12" t="s">
        <v>50</v>
      </c>
      <c r="B47" s="12">
        <v>6104</v>
      </c>
      <c r="C47" s="65" t="s">
        <v>108</v>
      </c>
      <c r="D47" s="304"/>
      <c r="E47" s="305"/>
      <c r="F47" s="320"/>
      <c r="G47" s="103" t="s">
        <v>1557</v>
      </c>
      <c r="H47" s="149" t="s">
        <v>1555</v>
      </c>
      <c r="I47" s="13" t="s">
        <v>35</v>
      </c>
      <c r="J47" s="42">
        <v>48</v>
      </c>
      <c r="K47" s="310"/>
    </row>
    <row r="48" spans="1:11" ht="26.25" customHeight="1">
      <c r="A48" s="14" t="s">
        <v>50</v>
      </c>
      <c r="B48" s="14">
        <v>4002</v>
      </c>
      <c r="C48" s="59" t="s">
        <v>887</v>
      </c>
      <c r="D48" s="321" t="s">
        <v>890</v>
      </c>
      <c r="E48" s="322"/>
      <c r="F48" s="314"/>
      <c r="G48" s="315"/>
      <c r="H48" s="316"/>
      <c r="I48" s="15" t="s">
        <v>886</v>
      </c>
      <c r="J48" s="16">
        <v>200</v>
      </c>
      <c r="K48" s="310"/>
    </row>
    <row r="49" spans="1:11" ht="26.25" customHeight="1">
      <c r="A49" s="14" t="s">
        <v>50</v>
      </c>
      <c r="B49" s="14">
        <v>4012</v>
      </c>
      <c r="C49" s="59" t="s">
        <v>896</v>
      </c>
      <c r="D49" s="323"/>
      <c r="E49" s="324"/>
      <c r="F49" s="337"/>
      <c r="G49" s="338"/>
      <c r="H49" s="339"/>
      <c r="I49" s="15" t="s">
        <v>886</v>
      </c>
      <c r="J49" s="16">
        <v>200</v>
      </c>
      <c r="K49" s="310"/>
    </row>
    <row r="50" spans="1:11" ht="26.25" customHeight="1">
      <c r="A50" s="14" t="s">
        <v>50</v>
      </c>
      <c r="B50" s="14">
        <v>4003</v>
      </c>
      <c r="C50" s="59" t="s">
        <v>888</v>
      </c>
      <c r="D50" s="323"/>
      <c r="E50" s="324"/>
      <c r="F50" s="340" t="s">
        <v>893</v>
      </c>
      <c r="G50" s="100"/>
      <c r="H50" s="101"/>
      <c r="I50" s="15" t="s">
        <v>891</v>
      </c>
      <c r="J50" s="16">
        <v>100</v>
      </c>
      <c r="K50" s="310"/>
    </row>
    <row r="51" spans="1:11" ht="26.25" customHeight="1">
      <c r="A51" s="14" t="s">
        <v>50</v>
      </c>
      <c r="B51" s="14">
        <v>4013</v>
      </c>
      <c r="C51" s="59" t="s">
        <v>897</v>
      </c>
      <c r="D51" s="325"/>
      <c r="E51" s="326"/>
      <c r="F51" s="341"/>
      <c r="G51" s="104" t="s">
        <v>1566</v>
      </c>
      <c r="H51" s="56" t="s">
        <v>1563</v>
      </c>
      <c r="I51" s="15" t="s">
        <v>891</v>
      </c>
      <c r="J51" s="16">
        <v>100</v>
      </c>
      <c r="K51" s="311"/>
    </row>
    <row r="52" spans="1:11" ht="26.25" customHeight="1">
      <c r="A52" s="14" t="s">
        <v>50</v>
      </c>
      <c r="B52" s="14">
        <v>6201</v>
      </c>
      <c r="C52" s="59" t="s">
        <v>889</v>
      </c>
      <c r="D52" s="321" t="s">
        <v>895</v>
      </c>
      <c r="E52" s="332"/>
      <c r="F52" s="322"/>
      <c r="G52" s="100"/>
      <c r="H52" s="101"/>
      <c r="I52" s="15" t="s">
        <v>892</v>
      </c>
      <c r="J52" s="16">
        <v>5</v>
      </c>
      <c r="K52" s="309" t="s">
        <v>894</v>
      </c>
    </row>
    <row r="53" spans="1:11" ht="26.25" customHeight="1">
      <c r="A53" s="14" t="s">
        <v>50</v>
      </c>
      <c r="B53" s="14">
        <v>6211</v>
      </c>
      <c r="C53" s="59" t="s">
        <v>898</v>
      </c>
      <c r="D53" s="325"/>
      <c r="E53" s="334"/>
      <c r="F53" s="326"/>
      <c r="G53" s="104" t="s">
        <v>1566</v>
      </c>
      <c r="H53" s="56" t="s">
        <v>1563</v>
      </c>
      <c r="I53" s="15" t="s">
        <v>892</v>
      </c>
      <c r="J53" s="16">
        <v>5</v>
      </c>
      <c r="K53" s="311"/>
    </row>
    <row r="54" spans="1:11" ht="26.25" customHeight="1">
      <c r="A54" s="12" t="s">
        <v>134</v>
      </c>
      <c r="B54" s="12">
        <v>6100</v>
      </c>
      <c r="C54" s="65" t="s">
        <v>109</v>
      </c>
      <c r="D54" s="300" t="s">
        <v>38</v>
      </c>
      <c r="E54" s="301"/>
      <c r="F54" s="13" t="s">
        <v>153</v>
      </c>
      <c r="G54" s="13"/>
      <c r="H54" s="44"/>
      <c r="I54" s="43"/>
      <c r="J54" s="42"/>
      <c r="K54" s="309" t="s">
        <v>14</v>
      </c>
    </row>
    <row r="55" spans="1:11" ht="26.25" customHeight="1">
      <c r="A55" s="12" t="s">
        <v>50</v>
      </c>
      <c r="B55" s="12">
        <v>6110</v>
      </c>
      <c r="C55" s="65" t="s">
        <v>158</v>
      </c>
      <c r="D55" s="302"/>
      <c r="E55" s="303"/>
      <c r="F55" s="13" t="s">
        <v>154</v>
      </c>
      <c r="G55" s="13"/>
      <c r="H55" s="44"/>
      <c r="I55" s="43"/>
      <c r="J55" s="42"/>
      <c r="K55" s="310"/>
    </row>
    <row r="56" spans="1:11" ht="26.25" customHeight="1">
      <c r="A56" s="12" t="s">
        <v>50</v>
      </c>
      <c r="B56" s="12">
        <v>6111</v>
      </c>
      <c r="C56" s="65" t="s">
        <v>110</v>
      </c>
      <c r="D56" s="302"/>
      <c r="E56" s="303"/>
      <c r="F56" s="13" t="s">
        <v>155</v>
      </c>
      <c r="G56" s="13"/>
      <c r="H56" s="44"/>
      <c r="I56" s="43"/>
      <c r="J56" s="42"/>
      <c r="K56" s="310"/>
    </row>
    <row r="57" spans="1:11" ht="26.25" customHeight="1">
      <c r="A57" s="12" t="s">
        <v>50</v>
      </c>
      <c r="B57" s="12">
        <v>6113</v>
      </c>
      <c r="C57" s="65" t="s">
        <v>111</v>
      </c>
      <c r="D57" s="302"/>
      <c r="E57" s="303"/>
      <c r="F57" s="13" t="s">
        <v>156</v>
      </c>
      <c r="G57" s="13"/>
      <c r="H57" s="44"/>
      <c r="I57" s="43"/>
      <c r="J57" s="42"/>
      <c r="K57" s="310"/>
    </row>
    <row r="58" spans="1:11" ht="26.25" customHeight="1">
      <c r="A58" s="12" t="s">
        <v>50</v>
      </c>
      <c r="B58" s="12">
        <v>6115</v>
      </c>
      <c r="C58" s="65" t="s">
        <v>159</v>
      </c>
      <c r="D58" s="304"/>
      <c r="E58" s="305"/>
      <c r="F58" s="13" t="s">
        <v>157</v>
      </c>
      <c r="G58" s="13"/>
      <c r="H58" s="44"/>
      <c r="I58" s="43"/>
      <c r="J58" s="42"/>
      <c r="K58" s="310"/>
    </row>
    <row r="59" spans="1:11" ht="26.25" customHeight="1">
      <c r="A59" s="12" t="s">
        <v>134</v>
      </c>
      <c r="B59" s="12">
        <v>6118</v>
      </c>
      <c r="C59" s="65" t="s">
        <v>109</v>
      </c>
      <c r="D59" s="328" t="s">
        <v>1952</v>
      </c>
      <c r="E59" s="329"/>
      <c r="F59" s="13" t="s">
        <v>1954</v>
      </c>
      <c r="G59" s="13"/>
      <c r="H59" s="44"/>
      <c r="I59" s="43"/>
      <c r="J59" s="42"/>
      <c r="K59" s="310"/>
    </row>
    <row r="60" spans="1:11" ht="26.25" customHeight="1">
      <c r="A60" s="12" t="s">
        <v>50</v>
      </c>
      <c r="B60" s="12">
        <v>6119</v>
      </c>
      <c r="C60" s="65" t="s">
        <v>158</v>
      </c>
      <c r="D60" s="330"/>
      <c r="E60" s="331"/>
      <c r="F60" s="13" t="s">
        <v>1955</v>
      </c>
      <c r="G60" s="13"/>
      <c r="H60" s="44"/>
      <c r="I60" s="43"/>
      <c r="J60" s="42"/>
      <c r="K60" s="311"/>
    </row>
    <row r="61" spans="1:11" ht="11.25" customHeight="1">
      <c r="A61" s="140"/>
      <c r="B61" s="140"/>
      <c r="C61" s="141"/>
      <c r="D61" s="39"/>
      <c r="E61" s="39"/>
      <c r="F61" s="142"/>
      <c r="G61" s="142"/>
      <c r="H61" s="142"/>
      <c r="I61" s="142"/>
      <c r="J61" s="143"/>
      <c r="K61" s="140"/>
    </row>
    <row r="63" ht="21" customHeight="1">
      <c r="A63" s="45" t="s">
        <v>51</v>
      </c>
    </row>
    <row r="64" spans="1:11" ht="12.75">
      <c r="A64" s="292" t="s">
        <v>2</v>
      </c>
      <c r="B64" s="292"/>
      <c r="C64" s="293" t="s">
        <v>3</v>
      </c>
      <c r="D64" s="292" t="s">
        <v>4</v>
      </c>
      <c r="E64" s="292"/>
      <c r="F64" s="292"/>
      <c r="G64" s="292"/>
      <c r="H64" s="292"/>
      <c r="I64" s="292"/>
      <c r="J64" s="299" t="s">
        <v>12</v>
      </c>
      <c r="K64" s="292" t="s">
        <v>13</v>
      </c>
    </row>
    <row r="65" spans="1:11" ht="12.75">
      <c r="A65" s="147" t="s">
        <v>0</v>
      </c>
      <c r="B65" s="147" t="s">
        <v>1</v>
      </c>
      <c r="C65" s="294"/>
      <c r="D65" s="292"/>
      <c r="E65" s="292"/>
      <c r="F65" s="292"/>
      <c r="G65" s="292"/>
      <c r="H65" s="292"/>
      <c r="I65" s="292"/>
      <c r="J65" s="299"/>
      <c r="K65" s="292"/>
    </row>
    <row r="66" spans="1:12" ht="27" customHeight="1">
      <c r="A66" s="12" t="s">
        <v>50</v>
      </c>
      <c r="B66" s="12">
        <v>8001</v>
      </c>
      <c r="C66" s="65" t="s">
        <v>112</v>
      </c>
      <c r="D66" s="300" t="s">
        <v>52</v>
      </c>
      <c r="E66" s="301"/>
      <c r="F66" s="298" t="s">
        <v>1556</v>
      </c>
      <c r="G66" s="312" t="s">
        <v>1553</v>
      </c>
      <c r="H66" s="47" t="s">
        <v>901</v>
      </c>
      <c r="I66" s="306" t="s">
        <v>25</v>
      </c>
      <c r="J66" s="16">
        <f aca="true" t="shared" si="0" ref="J66:J74">J4*0.7</f>
        <v>1158.5</v>
      </c>
      <c r="K66" s="14" t="s">
        <v>14</v>
      </c>
      <c r="L66" s="41" t="s">
        <v>1236</v>
      </c>
    </row>
    <row r="67" spans="1:12" ht="27" customHeight="1">
      <c r="A67" s="12" t="s">
        <v>50</v>
      </c>
      <c r="B67" s="12">
        <v>8002</v>
      </c>
      <c r="C67" s="65" t="s">
        <v>113</v>
      </c>
      <c r="D67" s="302"/>
      <c r="E67" s="303"/>
      <c r="F67" s="298"/>
      <c r="G67" s="312"/>
      <c r="H67" s="47" t="s">
        <v>1958</v>
      </c>
      <c r="I67" s="307"/>
      <c r="J67" s="16">
        <f t="shared" si="0"/>
        <v>37.8</v>
      </c>
      <c r="K67" s="14" t="s">
        <v>15</v>
      </c>
      <c r="L67" s="41" t="s">
        <v>1237</v>
      </c>
    </row>
    <row r="68" spans="1:12" ht="27" customHeight="1">
      <c r="A68" s="12" t="s">
        <v>50</v>
      </c>
      <c r="B68" s="12">
        <v>8014</v>
      </c>
      <c r="C68" s="65" t="s">
        <v>179</v>
      </c>
      <c r="D68" s="302"/>
      <c r="E68" s="303"/>
      <c r="F68" s="295" t="s">
        <v>1554</v>
      </c>
      <c r="G68" s="312"/>
      <c r="H68" s="47" t="s">
        <v>901</v>
      </c>
      <c r="I68" s="307"/>
      <c r="J68" s="16">
        <f t="shared" si="0"/>
        <v>1158.5</v>
      </c>
      <c r="K68" s="14" t="s">
        <v>135</v>
      </c>
      <c r="L68" s="41" t="s">
        <v>1240</v>
      </c>
    </row>
    <row r="69" spans="1:12" ht="27" customHeight="1">
      <c r="A69" s="12" t="s">
        <v>50</v>
      </c>
      <c r="B69" s="12">
        <v>8015</v>
      </c>
      <c r="C69" s="65" t="s">
        <v>180</v>
      </c>
      <c r="D69" s="302"/>
      <c r="E69" s="303"/>
      <c r="F69" s="295"/>
      <c r="G69" s="312"/>
      <c r="H69" s="47" t="s">
        <v>1958</v>
      </c>
      <c r="I69" s="307"/>
      <c r="J69" s="16">
        <f t="shared" si="0"/>
        <v>37.8</v>
      </c>
      <c r="K69" s="14" t="s">
        <v>15</v>
      </c>
      <c r="L69" s="41" t="s">
        <v>1241</v>
      </c>
    </row>
    <row r="70" spans="1:12" ht="27" customHeight="1">
      <c r="A70" s="12" t="s">
        <v>50</v>
      </c>
      <c r="B70" s="12">
        <v>8011</v>
      </c>
      <c r="C70" s="65" t="s">
        <v>114</v>
      </c>
      <c r="D70" s="302"/>
      <c r="E70" s="303"/>
      <c r="F70" s="298" t="s">
        <v>1557</v>
      </c>
      <c r="G70" s="312" t="s">
        <v>1555</v>
      </c>
      <c r="H70" s="47" t="s">
        <v>902</v>
      </c>
      <c r="I70" s="307"/>
      <c r="J70" s="16">
        <f t="shared" si="0"/>
        <v>2375.1</v>
      </c>
      <c r="K70" s="14" t="s">
        <v>14</v>
      </c>
      <c r="L70" s="41" t="s">
        <v>1240</v>
      </c>
    </row>
    <row r="71" spans="1:12" ht="27" customHeight="1">
      <c r="A71" s="12" t="s">
        <v>50</v>
      </c>
      <c r="B71" s="12">
        <v>8012</v>
      </c>
      <c r="C71" s="65" t="s">
        <v>115</v>
      </c>
      <c r="D71" s="302"/>
      <c r="E71" s="303"/>
      <c r="F71" s="298"/>
      <c r="G71" s="312"/>
      <c r="H71" s="47" t="s">
        <v>1957</v>
      </c>
      <c r="I71" s="307"/>
      <c r="J71" s="16">
        <f t="shared" si="0"/>
        <v>78.39999999999999</v>
      </c>
      <c r="K71" s="14" t="s">
        <v>15</v>
      </c>
      <c r="L71" s="41" t="s">
        <v>1238</v>
      </c>
    </row>
    <row r="72" spans="1:12" ht="33.75" customHeight="1">
      <c r="A72" s="14" t="s">
        <v>50</v>
      </c>
      <c r="B72" s="14">
        <v>8003</v>
      </c>
      <c r="C72" s="59" t="s">
        <v>116</v>
      </c>
      <c r="D72" s="302"/>
      <c r="E72" s="303"/>
      <c r="F72" s="102" t="s">
        <v>1559</v>
      </c>
      <c r="G72" s="99" t="s">
        <v>1558</v>
      </c>
      <c r="H72" s="53" t="s">
        <v>904</v>
      </c>
      <c r="I72" s="307"/>
      <c r="J72" s="16">
        <f t="shared" si="0"/>
        <v>266</v>
      </c>
      <c r="K72" s="289" t="s">
        <v>16</v>
      </c>
      <c r="L72" s="41" t="s">
        <v>1239</v>
      </c>
    </row>
    <row r="73" spans="1:12" ht="33.75" customHeight="1">
      <c r="A73" s="14" t="s">
        <v>50</v>
      </c>
      <c r="B73" s="14">
        <v>8016</v>
      </c>
      <c r="C73" s="59" t="s">
        <v>181</v>
      </c>
      <c r="D73" s="302"/>
      <c r="E73" s="303"/>
      <c r="F73" s="55" t="s">
        <v>1564</v>
      </c>
      <c r="G73" s="99" t="s">
        <v>1558</v>
      </c>
      <c r="H73" s="47" t="s">
        <v>905</v>
      </c>
      <c r="I73" s="307"/>
      <c r="J73" s="16">
        <f t="shared" si="0"/>
        <v>266</v>
      </c>
      <c r="K73" s="290"/>
      <c r="L73" s="41" t="s">
        <v>1242</v>
      </c>
    </row>
    <row r="74" spans="1:12" ht="33.75" customHeight="1">
      <c r="A74" s="14" t="s">
        <v>50</v>
      </c>
      <c r="B74" s="14">
        <v>8013</v>
      </c>
      <c r="C74" s="59" t="s">
        <v>117</v>
      </c>
      <c r="D74" s="304"/>
      <c r="E74" s="305"/>
      <c r="F74" s="103" t="s">
        <v>1557</v>
      </c>
      <c r="G74" s="101" t="s">
        <v>1560</v>
      </c>
      <c r="H74" s="47" t="s">
        <v>906</v>
      </c>
      <c r="I74" s="308"/>
      <c r="J74" s="16">
        <f t="shared" si="0"/>
        <v>273.7</v>
      </c>
      <c r="K74" s="291"/>
      <c r="L74" s="41" t="s">
        <v>1243</v>
      </c>
    </row>
    <row r="75" ht="12.75">
      <c r="J75" s="48"/>
    </row>
    <row r="76" spans="1:10" ht="21" customHeight="1">
      <c r="A76" s="49" t="s">
        <v>24</v>
      </c>
      <c r="J76" s="48"/>
    </row>
    <row r="77" spans="1:11" ht="12.75">
      <c r="A77" s="292" t="s">
        <v>2</v>
      </c>
      <c r="B77" s="292"/>
      <c r="C77" s="293" t="s">
        <v>3</v>
      </c>
      <c r="D77" s="292" t="s">
        <v>4</v>
      </c>
      <c r="E77" s="292"/>
      <c r="F77" s="292"/>
      <c r="G77" s="292"/>
      <c r="H77" s="292"/>
      <c r="I77" s="292"/>
      <c r="J77" s="299" t="s">
        <v>12</v>
      </c>
      <c r="K77" s="292" t="s">
        <v>13</v>
      </c>
    </row>
    <row r="78" spans="1:11" ht="12.75">
      <c r="A78" s="38" t="s">
        <v>0</v>
      </c>
      <c r="B78" s="38" t="s">
        <v>1</v>
      </c>
      <c r="C78" s="294"/>
      <c r="D78" s="292"/>
      <c r="E78" s="292"/>
      <c r="F78" s="292"/>
      <c r="G78" s="292"/>
      <c r="H78" s="292"/>
      <c r="I78" s="292"/>
      <c r="J78" s="299"/>
      <c r="K78" s="292"/>
    </row>
    <row r="79" spans="1:12" ht="27" customHeight="1">
      <c r="A79" s="12" t="s">
        <v>50</v>
      </c>
      <c r="B79" s="12">
        <v>9001</v>
      </c>
      <c r="C79" s="65" t="s">
        <v>118</v>
      </c>
      <c r="D79" s="300" t="s">
        <v>1561</v>
      </c>
      <c r="E79" s="301"/>
      <c r="F79" s="298" t="s">
        <v>1556</v>
      </c>
      <c r="G79" s="312" t="s">
        <v>1553</v>
      </c>
      <c r="H79" s="47" t="s">
        <v>901</v>
      </c>
      <c r="I79" s="306" t="s">
        <v>26</v>
      </c>
      <c r="J79" s="16">
        <f aca="true" t="shared" si="1" ref="J79:J87">J4*0.7</f>
        <v>1158.5</v>
      </c>
      <c r="K79" s="14" t="s">
        <v>14</v>
      </c>
      <c r="L79" s="41" t="s">
        <v>1236</v>
      </c>
    </row>
    <row r="80" spans="1:12" ht="27" customHeight="1">
      <c r="A80" s="12" t="s">
        <v>50</v>
      </c>
      <c r="B80" s="12">
        <v>9002</v>
      </c>
      <c r="C80" s="65" t="s">
        <v>119</v>
      </c>
      <c r="D80" s="302"/>
      <c r="E80" s="303"/>
      <c r="F80" s="298"/>
      <c r="G80" s="312"/>
      <c r="H80" s="47" t="s">
        <v>1958</v>
      </c>
      <c r="I80" s="307"/>
      <c r="J80" s="16">
        <f t="shared" si="1"/>
        <v>37.8</v>
      </c>
      <c r="K80" s="14" t="s">
        <v>15</v>
      </c>
      <c r="L80" s="41" t="s">
        <v>1237</v>
      </c>
    </row>
    <row r="81" spans="1:12" ht="27" customHeight="1">
      <c r="A81" s="12" t="s">
        <v>50</v>
      </c>
      <c r="B81" s="12">
        <v>9014</v>
      </c>
      <c r="C81" s="65" t="s">
        <v>182</v>
      </c>
      <c r="D81" s="302"/>
      <c r="E81" s="303"/>
      <c r="F81" s="295" t="s">
        <v>1554</v>
      </c>
      <c r="G81" s="312"/>
      <c r="H81" s="47" t="s">
        <v>901</v>
      </c>
      <c r="I81" s="307"/>
      <c r="J81" s="16">
        <f t="shared" si="1"/>
        <v>1158.5</v>
      </c>
      <c r="K81" s="14" t="s">
        <v>140</v>
      </c>
      <c r="L81" s="41" t="s">
        <v>1240</v>
      </c>
    </row>
    <row r="82" spans="1:12" ht="27" customHeight="1">
      <c r="A82" s="12" t="s">
        <v>50</v>
      </c>
      <c r="B82" s="12">
        <v>9015</v>
      </c>
      <c r="C82" s="65" t="s">
        <v>183</v>
      </c>
      <c r="D82" s="302"/>
      <c r="E82" s="303"/>
      <c r="F82" s="295"/>
      <c r="G82" s="312"/>
      <c r="H82" s="47" t="s">
        <v>1958</v>
      </c>
      <c r="I82" s="307"/>
      <c r="J82" s="16">
        <f t="shared" si="1"/>
        <v>37.8</v>
      </c>
      <c r="K82" s="14" t="s">
        <v>141</v>
      </c>
      <c r="L82" s="41" t="s">
        <v>1241</v>
      </c>
    </row>
    <row r="83" spans="1:12" ht="27" customHeight="1">
      <c r="A83" s="12" t="s">
        <v>50</v>
      </c>
      <c r="B83" s="12">
        <v>9011</v>
      </c>
      <c r="C83" s="65" t="s">
        <v>120</v>
      </c>
      <c r="D83" s="302"/>
      <c r="E83" s="303"/>
      <c r="F83" s="298" t="s">
        <v>1557</v>
      </c>
      <c r="G83" s="312" t="s">
        <v>1555</v>
      </c>
      <c r="H83" s="47" t="s">
        <v>902</v>
      </c>
      <c r="I83" s="307"/>
      <c r="J83" s="16">
        <f t="shared" si="1"/>
        <v>2375.1</v>
      </c>
      <c r="K83" s="14" t="s">
        <v>14</v>
      </c>
      <c r="L83" s="41" t="s">
        <v>1240</v>
      </c>
    </row>
    <row r="84" spans="1:12" ht="27" customHeight="1">
      <c r="A84" s="12" t="s">
        <v>50</v>
      </c>
      <c r="B84" s="12">
        <v>9012</v>
      </c>
      <c r="C84" s="65" t="s">
        <v>121</v>
      </c>
      <c r="D84" s="302"/>
      <c r="E84" s="303"/>
      <c r="F84" s="298"/>
      <c r="G84" s="312"/>
      <c r="H84" s="47" t="s">
        <v>1957</v>
      </c>
      <c r="I84" s="307"/>
      <c r="J84" s="16">
        <f t="shared" si="1"/>
        <v>78.39999999999999</v>
      </c>
      <c r="K84" s="14" t="s">
        <v>15</v>
      </c>
      <c r="L84" s="41" t="s">
        <v>1238</v>
      </c>
    </row>
    <row r="85" spans="1:12" ht="30" customHeight="1">
      <c r="A85" s="14" t="s">
        <v>50</v>
      </c>
      <c r="B85" s="14">
        <v>9003</v>
      </c>
      <c r="C85" s="59" t="s">
        <v>122</v>
      </c>
      <c r="D85" s="302"/>
      <c r="E85" s="303"/>
      <c r="F85" s="102" t="s">
        <v>1559</v>
      </c>
      <c r="G85" s="99" t="s">
        <v>1558</v>
      </c>
      <c r="H85" s="50" t="s">
        <v>904</v>
      </c>
      <c r="I85" s="307"/>
      <c r="J85" s="16">
        <f t="shared" si="1"/>
        <v>266</v>
      </c>
      <c r="K85" s="289" t="s">
        <v>16</v>
      </c>
      <c r="L85" s="41" t="s">
        <v>1239</v>
      </c>
    </row>
    <row r="86" spans="1:12" ht="30" customHeight="1">
      <c r="A86" s="14" t="s">
        <v>50</v>
      </c>
      <c r="B86" s="14">
        <v>9016</v>
      </c>
      <c r="C86" s="59" t="s">
        <v>184</v>
      </c>
      <c r="D86" s="302"/>
      <c r="E86" s="303"/>
      <c r="F86" s="55" t="s">
        <v>1564</v>
      </c>
      <c r="G86" s="99" t="s">
        <v>1558</v>
      </c>
      <c r="H86" s="47" t="s">
        <v>903</v>
      </c>
      <c r="I86" s="307"/>
      <c r="J86" s="16">
        <f t="shared" si="1"/>
        <v>266</v>
      </c>
      <c r="K86" s="290"/>
      <c r="L86" s="41" t="s">
        <v>1242</v>
      </c>
    </row>
    <row r="87" spans="1:12" ht="30" customHeight="1">
      <c r="A87" s="14" t="s">
        <v>50</v>
      </c>
      <c r="B87" s="14">
        <v>9013</v>
      </c>
      <c r="C87" s="59" t="s">
        <v>123</v>
      </c>
      <c r="D87" s="304"/>
      <c r="E87" s="305"/>
      <c r="F87" s="103" t="s">
        <v>1557</v>
      </c>
      <c r="G87" s="101" t="s">
        <v>1560</v>
      </c>
      <c r="H87" s="47" t="s">
        <v>906</v>
      </c>
      <c r="I87" s="308"/>
      <c r="J87" s="16">
        <f t="shared" si="1"/>
        <v>273.7</v>
      </c>
      <c r="K87" s="291"/>
      <c r="L87" s="41" t="s">
        <v>1243</v>
      </c>
    </row>
    <row r="88" ht="12.75">
      <c r="C88" s="63"/>
    </row>
  </sheetData>
  <sheetProtection/>
  <mergeCells count="76">
    <mergeCell ref="F83:F84"/>
    <mergeCell ref="G83:G84"/>
    <mergeCell ref="D77:I78"/>
    <mergeCell ref="G66:G69"/>
    <mergeCell ref="K72:K74"/>
    <mergeCell ref="D79:E87"/>
    <mergeCell ref="D18:F20"/>
    <mergeCell ref="D27:F28"/>
    <mergeCell ref="D29:D36"/>
    <mergeCell ref="E29:E34"/>
    <mergeCell ref="E35:E36"/>
    <mergeCell ref="F29:F30"/>
    <mergeCell ref="F31:F32"/>
    <mergeCell ref="F33:F34"/>
    <mergeCell ref="D25:F26"/>
    <mergeCell ref="D21:F22"/>
    <mergeCell ref="K16:K51"/>
    <mergeCell ref="F49:H49"/>
    <mergeCell ref="K52:K53"/>
    <mergeCell ref="G31:H31"/>
    <mergeCell ref="G33:H33"/>
    <mergeCell ref="D23:F24"/>
    <mergeCell ref="F50:F51"/>
    <mergeCell ref="D16:F17"/>
    <mergeCell ref="D52:F53"/>
    <mergeCell ref="H18:H19"/>
    <mergeCell ref="K2:K3"/>
    <mergeCell ref="K10:K12"/>
    <mergeCell ref="J2:J3"/>
    <mergeCell ref="F39:F41"/>
    <mergeCell ref="F42:F44"/>
    <mergeCell ref="D13:F15"/>
    <mergeCell ref="H4:H7"/>
    <mergeCell ref="D4:F12"/>
    <mergeCell ref="G4:G5"/>
    <mergeCell ref="G29:H29"/>
    <mergeCell ref="A64:B64"/>
    <mergeCell ref="C64:C65"/>
    <mergeCell ref="D64:I65"/>
    <mergeCell ref="D39:E47"/>
    <mergeCell ref="G35:H35"/>
    <mergeCell ref="F45:F47"/>
    <mergeCell ref="D48:E51"/>
    <mergeCell ref="D37:F38"/>
    <mergeCell ref="H39:H40"/>
    <mergeCell ref="D59:E60"/>
    <mergeCell ref="A2:B2"/>
    <mergeCell ref="C2:C3"/>
    <mergeCell ref="D2:I3"/>
    <mergeCell ref="H42:H43"/>
    <mergeCell ref="F66:F67"/>
    <mergeCell ref="J64:J65"/>
    <mergeCell ref="F35:F36"/>
    <mergeCell ref="F48:H48"/>
    <mergeCell ref="H8:H9"/>
    <mergeCell ref="G8:G9"/>
    <mergeCell ref="D54:E58"/>
    <mergeCell ref="K64:K65"/>
    <mergeCell ref="D66:E74"/>
    <mergeCell ref="I79:I87"/>
    <mergeCell ref="I66:I74"/>
    <mergeCell ref="K54:K60"/>
    <mergeCell ref="G70:G71"/>
    <mergeCell ref="F79:F80"/>
    <mergeCell ref="G79:G82"/>
    <mergeCell ref="F81:F82"/>
    <mergeCell ref="A1:K1"/>
    <mergeCell ref="K85:K87"/>
    <mergeCell ref="A77:B77"/>
    <mergeCell ref="C77:C78"/>
    <mergeCell ref="G6:G7"/>
    <mergeCell ref="H45:H46"/>
    <mergeCell ref="F68:F69"/>
    <mergeCell ref="F70:F71"/>
    <mergeCell ref="J77:J78"/>
    <mergeCell ref="K77:K78"/>
  </mergeCells>
  <printOptions/>
  <pageMargins left="0.36" right="0.32" top="0.7480314960629921" bottom="0.7480314960629921" header="0.31496062992125984" footer="0.31496062992125984"/>
  <pageSetup fitToHeight="0" fitToWidth="1" horizontalDpi="600" verticalDpi="600" orientation="portrait" paperSize="9" scale="52" r:id="rId2"/>
  <rowBreaks count="2" manualBreakCount="2">
    <brk id="38" max="10" man="1"/>
    <brk id="62" max="10" man="1"/>
  </rowBreaks>
  <drawing r:id="rId1"/>
</worksheet>
</file>

<file path=xl/worksheets/sheet6.xml><?xml version="1.0" encoding="utf-8"?>
<worksheet xmlns="http://schemas.openxmlformats.org/spreadsheetml/2006/main" xmlns:r="http://schemas.openxmlformats.org/officeDocument/2006/relationships">
  <sheetPr>
    <tabColor theme="8"/>
  </sheetPr>
  <dimension ref="A1:O680"/>
  <sheetViews>
    <sheetView zoomScale="75" zoomScaleNormal="75" zoomScaleSheetLayoutView="75" workbookViewId="0" topLeftCell="A1">
      <selection activeCell="Q8" sqref="Q8"/>
    </sheetView>
  </sheetViews>
  <sheetFormatPr defaultColWidth="9.140625" defaultRowHeight="15"/>
  <cols>
    <col min="1" max="1" width="8.421875" style="0" customWidth="1"/>
    <col min="2" max="2" width="7.8515625" style="0" customWidth="1"/>
    <col min="3" max="3" width="57.7109375" style="0" customWidth="1"/>
    <col min="4" max="4" width="11.00390625" style="0" customWidth="1"/>
    <col min="5" max="5" width="19.140625" style="0" customWidth="1"/>
    <col min="6" max="6" width="21.8515625" style="0" customWidth="1"/>
    <col min="7" max="7" width="17.8515625" style="0" customWidth="1"/>
    <col min="8" max="8" width="19.7109375" style="0" customWidth="1"/>
    <col min="9" max="9" width="23.28125" style="0" customWidth="1"/>
    <col min="10" max="10" width="16.8515625" style="0" customWidth="1"/>
    <col min="11" max="11" width="19.421875" style="0" customWidth="1"/>
    <col min="12" max="12" width="0.42578125" style="0" customWidth="1"/>
    <col min="13" max="15" width="0" style="0" hidden="1" customWidth="1"/>
  </cols>
  <sheetData>
    <row r="1" spans="1:11" ht="30" customHeight="1">
      <c r="A1" s="262" t="s">
        <v>217</v>
      </c>
      <c r="B1" s="283"/>
      <c r="C1" s="283"/>
      <c r="D1" s="283"/>
      <c r="E1" s="283"/>
      <c r="F1" s="283"/>
      <c r="G1" s="283"/>
      <c r="H1" s="283"/>
      <c r="I1" s="283"/>
      <c r="J1" s="283"/>
      <c r="K1" s="283"/>
    </row>
    <row r="2" spans="1:14" ht="25.5" customHeight="1">
      <c r="A2" s="188" t="s">
        <v>2</v>
      </c>
      <c r="B2" s="188"/>
      <c r="C2" s="189" t="s">
        <v>3</v>
      </c>
      <c r="D2" s="188" t="s">
        <v>4</v>
      </c>
      <c r="E2" s="188"/>
      <c r="F2" s="188"/>
      <c r="G2" s="188"/>
      <c r="H2" s="188"/>
      <c r="I2" s="188"/>
      <c r="J2" s="192" t="s">
        <v>12</v>
      </c>
      <c r="K2" s="188" t="s">
        <v>13</v>
      </c>
      <c r="L2" s="420"/>
      <c r="M2" s="421"/>
      <c r="N2" s="421"/>
    </row>
    <row r="3" spans="1:12" ht="25.5" customHeight="1">
      <c r="A3" s="69" t="s">
        <v>0</v>
      </c>
      <c r="B3" s="69" t="s">
        <v>1</v>
      </c>
      <c r="C3" s="190"/>
      <c r="D3" s="188"/>
      <c r="E3" s="188"/>
      <c r="F3" s="188"/>
      <c r="G3" s="188"/>
      <c r="H3" s="188"/>
      <c r="I3" s="188"/>
      <c r="J3" s="192"/>
      <c r="K3" s="188"/>
      <c r="L3" s="420"/>
    </row>
    <row r="4" spans="1:11" ht="33.75" customHeight="1">
      <c r="A4" s="70" t="s">
        <v>199</v>
      </c>
      <c r="B4" s="70">
        <v>1101</v>
      </c>
      <c r="C4" s="71" t="s">
        <v>222</v>
      </c>
      <c r="D4" s="360" t="s">
        <v>1506</v>
      </c>
      <c r="E4" s="361"/>
      <c r="F4" s="202" t="s">
        <v>1514</v>
      </c>
      <c r="G4" s="250" t="s">
        <v>200</v>
      </c>
      <c r="H4" s="430"/>
      <c r="I4" s="72" t="s">
        <v>915</v>
      </c>
      <c r="J4" s="73">
        <v>317</v>
      </c>
      <c r="K4" s="70" t="s">
        <v>16</v>
      </c>
    </row>
    <row r="5" spans="1:11" ht="33.75" customHeight="1">
      <c r="A5" s="70" t="s">
        <v>199</v>
      </c>
      <c r="B5" s="70">
        <v>1102</v>
      </c>
      <c r="C5" s="71" t="s">
        <v>223</v>
      </c>
      <c r="D5" s="362"/>
      <c r="E5" s="363"/>
      <c r="F5" s="202"/>
      <c r="G5" s="431" t="s">
        <v>201</v>
      </c>
      <c r="H5" s="430"/>
      <c r="I5" s="72" t="s">
        <v>916</v>
      </c>
      <c r="J5" s="73">
        <v>1382</v>
      </c>
      <c r="K5" s="70" t="s">
        <v>203</v>
      </c>
    </row>
    <row r="6" spans="1:11" ht="33.75" customHeight="1">
      <c r="A6" s="70" t="s">
        <v>199</v>
      </c>
      <c r="B6" s="70">
        <v>1103</v>
      </c>
      <c r="C6" s="71" t="s">
        <v>224</v>
      </c>
      <c r="D6" s="364"/>
      <c r="E6" s="365"/>
      <c r="F6" s="202"/>
      <c r="G6" s="250" t="s">
        <v>202</v>
      </c>
      <c r="H6" s="430"/>
      <c r="I6" s="72" t="s">
        <v>917</v>
      </c>
      <c r="J6" s="73">
        <v>46</v>
      </c>
      <c r="K6" s="70" t="s">
        <v>15</v>
      </c>
    </row>
    <row r="7" spans="1:11" ht="33.75" customHeight="1">
      <c r="A7" s="70" t="s">
        <v>199</v>
      </c>
      <c r="B7" s="70">
        <v>1104</v>
      </c>
      <c r="C7" s="71" t="s">
        <v>225</v>
      </c>
      <c r="D7" s="360" t="s">
        <v>1528</v>
      </c>
      <c r="E7" s="361"/>
      <c r="F7" s="171" t="s">
        <v>1534</v>
      </c>
      <c r="G7" s="250" t="s">
        <v>204</v>
      </c>
      <c r="H7" s="430"/>
      <c r="I7" s="72" t="s">
        <v>918</v>
      </c>
      <c r="J7" s="73">
        <v>326</v>
      </c>
      <c r="K7" s="70" t="s">
        <v>16</v>
      </c>
    </row>
    <row r="8" spans="1:11" ht="33.75" customHeight="1">
      <c r="A8" s="70" t="s">
        <v>199</v>
      </c>
      <c r="B8" s="70">
        <v>1105</v>
      </c>
      <c r="C8" s="71" t="s">
        <v>226</v>
      </c>
      <c r="D8" s="362"/>
      <c r="E8" s="363"/>
      <c r="F8" s="172"/>
      <c r="G8" s="431" t="s">
        <v>205</v>
      </c>
      <c r="H8" s="430"/>
      <c r="I8" s="72" t="s">
        <v>919</v>
      </c>
      <c r="J8" s="73">
        <v>2833</v>
      </c>
      <c r="K8" s="70" t="s">
        <v>203</v>
      </c>
    </row>
    <row r="9" spans="1:11" ht="33.75" customHeight="1">
      <c r="A9" s="70" t="s">
        <v>199</v>
      </c>
      <c r="B9" s="70">
        <v>1106</v>
      </c>
      <c r="C9" s="71" t="s">
        <v>227</v>
      </c>
      <c r="D9" s="364"/>
      <c r="E9" s="365"/>
      <c r="F9" s="173"/>
      <c r="G9" s="250" t="s">
        <v>202</v>
      </c>
      <c r="H9" s="430"/>
      <c r="I9" s="72" t="s">
        <v>920</v>
      </c>
      <c r="J9" s="73">
        <v>94</v>
      </c>
      <c r="K9" s="70" t="s">
        <v>15</v>
      </c>
    </row>
    <row r="10" spans="1:13" ht="33.75" customHeight="1">
      <c r="A10" s="74" t="s">
        <v>198</v>
      </c>
      <c r="B10" s="74">
        <v>1107</v>
      </c>
      <c r="C10" s="75" t="s">
        <v>228</v>
      </c>
      <c r="D10" s="203" t="s">
        <v>1517</v>
      </c>
      <c r="E10" s="366"/>
      <c r="F10" s="367"/>
      <c r="G10" s="432" t="s">
        <v>229</v>
      </c>
      <c r="H10" s="433"/>
      <c r="I10" s="433"/>
      <c r="J10" s="76">
        <f aca="true" t="shared" si="0" ref="J10:J21">SUM(L10)</f>
        <v>18.703</v>
      </c>
      <c r="K10" s="74" t="s">
        <v>16</v>
      </c>
      <c r="L10">
        <f aca="true" t="shared" si="1" ref="L10:L15">J4*0.059</f>
        <v>18.703</v>
      </c>
      <c r="M10" t="s">
        <v>1244</v>
      </c>
    </row>
    <row r="11" spans="1:13" ht="33.75" customHeight="1">
      <c r="A11" s="74" t="s">
        <v>198</v>
      </c>
      <c r="B11" s="74">
        <v>1108</v>
      </c>
      <c r="C11" s="75" t="s">
        <v>230</v>
      </c>
      <c r="D11" s="368"/>
      <c r="E11" s="369"/>
      <c r="F11" s="370"/>
      <c r="G11" s="432" t="s">
        <v>231</v>
      </c>
      <c r="H11" s="433"/>
      <c r="I11" s="433"/>
      <c r="J11" s="76">
        <f t="shared" si="0"/>
        <v>81.538</v>
      </c>
      <c r="K11" s="74" t="s">
        <v>203</v>
      </c>
      <c r="L11">
        <f t="shared" si="1"/>
        <v>81.538</v>
      </c>
      <c r="M11" t="s">
        <v>1245</v>
      </c>
    </row>
    <row r="12" spans="1:13" ht="33.75" customHeight="1">
      <c r="A12" s="74" t="s">
        <v>198</v>
      </c>
      <c r="B12" s="74">
        <v>1109</v>
      </c>
      <c r="C12" s="75" t="s">
        <v>232</v>
      </c>
      <c r="D12" s="368"/>
      <c r="E12" s="369"/>
      <c r="F12" s="370"/>
      <c r="G12" s="432" t="s">
        <v>233</v>
      </c>
      <c r="H12" s="433"/>
      <c r="I12" s="433"/>
      <c r="J12" s="76">
        <f t="shared" si="0"/>
        <v>2.714</v>
      </c>
      <c r="K12" s="74" t="s">
        <v>15</v>
      </c>
      <c r="L12">
        <f t="shared" si="1"/>
        <v>2.714</v>
      </c>
      <c r="M12" t="s">
        <v>1246</v>
      </c>
    </row>
    <row r="13" spans="1:13" ht="33.75" customHeight="1">
      <c r="A13" s="74" t="s">
        <v>198</v>
      </c>
      <c r="B13" s="74">
        <v>1110</v>
      </c>
      <c r="C13" s="75" t="s">
        <v>234</v>
      </c>
      <c r="D13" s="368"/>
      <c r="E13" s="371"/>
      <c r="F13" s="370"/>
      <c r="G13" s="432" t="s">
        <v>235</v>
      </c>
      <c r="H13" s="433"/>
      <c r="I13" s="433"/>
      <c r="J13" s="76">
        <f t="shared" si="0"/>
        <v>19.233999999999998</v>
      </c>
      <c r="K13" s="74" t="s">
        <v>16</v>
      </c>
      <c r="L13">
        <f t="shared" si="1"/>
        <v>19.233999999999998</v>
      </c>
      <c r="M13" t="s">
        <v>1247</v>
      </c>
    </row>
    <row r="14" spans="1:13" ht="33.75" customHeight="1">
      <c r="A14" s="74" t="s">
        <v>198</v>
      </c>
      <c r="B14" s="74">
        <v>1111</v>
      </c>
      <c r="C14" s="75" t="s">
        <v>236</v>
      </c>
      <c r="D14" s="368"/>
      <c r="E14" s="371"/>
      <c r="F14" s="370"/>
      <c r="G14" s="432" t="s">
        <v>237</v>
      </c>
      <c r="H14" s="433"/>
      <c r="I14" s="433"/>
      <c r="J14" s="76">
        <f t="shared" si="0"/>
        <v>167.147</v>
      </c>
      <c r="K14" s="74" t="s">
        <v>203</v>
      </c>
      <c r="L14">
        <f t="shared" si="1"/>
        <v>167.147</v>
      </c>
      <c r="M14" t="s">
        <v>1248</v>
      </c>
    </row>
    <row r="15" spans="1:13" ht="33.75" customHeight="1">
      <c r="A15" s="74" t="s">
        <v>198</v>
      </c>
      <c r="B15" s="74">
        <v>1112</v>
      </c>
      <c r="C15" s="75" t="s">
        <v>238</v>
      </c>
      <c r="D15" s="372"/>
      <c r="E15" s="373"/>
      <c r="F15" s="374"/>
      <c r="G15" s="432" t="s">
        <v>239</v>
      </c>
      <c r="H15" s="433"/>
      <c r="I15" s="433"/>
      <c r="J15" s="76">
        <f t="shared" si="0"/>
        <v>5.545999999999999</v>
      </c>
      <c r="K15" s="74" t="s">
        <v>15</v>
      </c>
      <c r="L15">
        <f t="shared" si="1"/>
        <v>5.545999999999999</v>
      </c>
      <c r="M15" t="s">
        <v>1249</v>
      </c>
    </row>
    <row r="16" spans="1:13" ht="33.75" customHeight="1">
      <c r="A16" s="77" t="s">
        <v>198</v>
      </c>
      <c r="B16" s="77">
        <v>1113</v>
      </c>
      <c r="C16" s="78" t="s">
        <v>240</v>
      </c>
      <c r="D16" s="225" t="s">
        <v>1518</v>
      </c>
      <c r="E16" s="375"/>
      <c r="F16" s="376"/>
      <c r="G16" s="428" t="s">
        <v>229</v>
      </c>
      <c r="H16" s="429"/>
      <c r="I16" s="429"/>
      <c r="J16" s="79">
        <f t="shared" si="0"/>
        <v>13.630999999999998</v>
      </c>
      <c r="K16" s="77" t="s">
        <v>16</v>
      </c>
      <c r="L16">
        <f aca="true" t="shared" si="2" ref="L16:L21">J4*0.043</f>
        <v>13.630999999999998</v>
      </c>
      <c r="M16" t="s">
        <v>1250</v>
      </c>
    </row>
    <row r="17" spans="1:13" ht="33.75" customHeight="1">
      <c r="A17" s="77" t="s">
        <v>198</v>
      </c>
      <c r="B17" s="77">
        <v>1114</v>
      </c>
      <c r="C17" s="78" t="s">
        <v>241</v>
      </c>
      <c r="D17" s="377"/>
      <c r="E17" s="378"/>
      <c r="F17" s="379"/>
      <c r="G17" s="428" t="s">
        <v>231</v>
      </c>
      <c r="H17" s="429"/>
      <c r="I17" s="429"/>
      <c r="J17" s="79">
        <f t="shared" si="0"/>
        <v>59.425999999999995</v>
      </c>
      <c r="K17" s="77" t="s">
        <v>203</v>
      </c>
      <c r="L17">
        <f t="shared" si="2"/>
        <v>59.425999999999995</v>
      </c>
      <c r="M17" t="s">
        <v>1251</v>
      </c>
    </row>
    <row r="18" spans="1:13" ht="33.75" customHeight="1">
      <c r="A18" s="77" t="s">
        <v>198</v>
      </c>
      <c r="B18" s="77">
        <v>1115</v>
      </c>
      <c r="C18" s="78" t="s">
        <v>242</v>
      </c>
      <c r="D18" s="377"/>
      <c r="E18" s="378"/>
      <c r="F18" s="379"/>
      <c r="G18" s="428" t="s">
        <v>233</v>
      </c>
      <c r="H18" s="429"/>
      <c r="I18" s="429"/>
      <c r="J18" s="79">
        <f t="shared" si="0"/>
        <v>1.9779999999999998</v>
      </c>
      <c r="K18" s="77" t="s">
        <v>15</v>
      </c>
      <c r="L18">
        <f t="shared" si="2"/>
        <v>1.9779999999999998</v>
      </c>
      <c r="M18" t="s">
        <v>1252</v>
      </c>
    </row>
    <row r="19" spans="1:13" ht="33.75" customHeight="1">
      <c r="A19" s="77" t="s">
        <v>198</v>
      </c>
      <c r="B19" s="77">
        <v>1116</v>
      </c>
      <c r="C19" s="78" t="s">
        <v>243</v>
      </c>
      <c r="D19" s="377"/>
      <c r="E19" s="380"/>
      <c r="F19" s="379"/>
      <c r="G19" s="428" t="s">
        <v>235</v>
      </c>
      <c r="H19" s="429"/>
      <c r="I19" s="429"/>
      <c r="J19" s="79">
        <f t="shared" si="0"/>
        <v>14.017999999999999</v>
      </c>
      <c r="K19" s="77" t="s">
        <v>16</v>
      </c>
      <c r="L19">
        <f t="shared" si="2"/>
        <v>14.017999999999999</v>
      </c>
      <c r="M19" t="s">
        <v>1253</v>
      </c>
    </row>
    <row r="20" spans="1:13" ht="33.75" customHeight="1">
      <c r="A20" s="77" t="s">
        <v>198</v>
      </c>
      <c r="B20" s="77">
        <v>1117</v>
      </c>
      <c r="C20" s="78" t="s">
        <v>244</v>
      </c>
      <c r="D20" s="377"/>
      <c r="E20" s="380"/>
      <c r="F20" s="379"/>
      <c r="G20" s="428" t="s">
        <v>237</v>
      </c>
      <c r="H20" s="429"/>
      <c r="I20" s="429"/>
      <c r="J20" s="79">
        <f t="shared" si="0"/>
        <v>121.81899999999999</v>
      </c>
      <c r="K20" s="77" t="s">
        <v>203</v>
      </c>
      <c r="L20">
        <f t="shared" si="2"/>
        <v>121.81899999999999</v>
      </c>
      <c r="M20" t="s">
        <v>1254</v>
      </c>
    </row>
    <row r="21" spans="1:13" ht="33.75" customHeight="1">
      <c r="A21" s="77" t="s">
        <v>198</v>
      </c>
      <c r="B21" s="77">
        <v>1118</v>
      </c>
      <c r="C21" s="78" t="s">
        <v>245</v>
      </c>
      <c r="D21" s="381"/>
      <c r="E21" s="382"/>
      <c r="F21" s="383"/>
      <c r="G21" s="428" t="s">
        <v>239</v>
      </c>
      <c r="H21" s="429"/>
      <c r="I21" s="429"/>
      <c r="J21" s="79">
        <f t="shared" si="0"/>
        <v>4.042</v>
      </c>
      <c r="K21" s="77" t="s">
        <v>15</v>
      </c>
      <c r="L21">
        <f t="shared" si="2"/>
        <v>4.042</v>
      </c>
      <c r="M21" t="s">
        <v>1255</v>
      </c>
    </row>
    <row r="22" spans="1:11" s="33" customFormat="1" ht="27.75" customHeight="1" hidden="1">
      <c r="A22" s="80" t="s">
        <v>198</v>
      </c>
      <c r="B22" s="80">
        <v>1119</v>
      </c>
      <c r="C22" s="81" t="s">
        <v>246</v>
      </c>
      <c r="D22" s="384" t="s">
        <v>206</v>
      </c>
      <c r="E22" s="385"/>
      <c r="F22" s="386"/>
      <c r="G22" s="426" t="s">
        <v>229</v>
      </c>
      <c r="H22" s="427"/>
      <c r="I22" s="427"/>
      <c r="J22" s="82">
        <v>6</v>
      </c>
      <c r="K22" s="80" t="s">
        <v>16</v>
      </c>
    </row>
    <row r="23" spans="1:11" s="33" customFormat="1" ht="27.75" customHeight="1" hidden="1">
      <c r="A23" s="80" t="s">
        <v>198</v>
      </c>
      <c r="B23" s="80">
        <v>1120</v>
      </c>
      <c r="C23" s="81" t="s">
        <v>247</v>
      </c>
      <c r="D23" s="387"/>
      <c r="E23" s="388"/>
      <c r="F23" s="389"/>
      <c r="G23" s="426" t="s">
        <v>231</v>
      </c>
      <c r="H23" s="427"/>
      <c r="I23" s="427"/>
      <c r="J23" s="82">
        <v>31</v>
      </c>
      <c r="K23" s="80" t="s">
        <v>203</v>
      </c>
    </row>
    <row r="24" spans="1:11" s="33" customFormat="1" ht="27.75" customHeight="1" hidden="1">
      <c r="A24" s="80" t="s">
        <v>198</v>
      </c>
      <c r="B24" s="80">
        <v>1121</v>
      </c>
      <c r="C24" s="81" t="s">
        <v>248</v>
      </c>
      <c r="D24" s="387"/>
      <c r="E24" s="388"/>
      <c r="F24" s="389"/>
      <c r="G24" s="426" t="s">
        <v>233</v>
      </c>
      <c r="H24" s="427"/>
      <c r="I24" s="427"/>
      <c r="J24" s="82">
        <v>1</v>
      </c>
      <c r="K24" s="80" t="s">
        <v>16</v>
      </c>
    </row>
    <row r="25" spans="1:11" s="33" customFormat="1" ht="27.75" customHeight="1" hidden="1">
      <c r="A25" s="80" t="s">
        <v>198</v>
      </c>
      <c r="B25" s="80">
        <v>1122</v>
      </c>
      <c r="C25" s="81" t="s">
        <v>249</v>
      </c>
      <c r="D25" s="387"/>
      <c r="E25" s="390"/>
      <c r="F25" s="389"/>
      <c r="G25" s="426" t="s">
        <v>235</v>
      </c>
      <c r="H25" s="427"/>
      <c r="I25" s="427"/>
      <c r="J25" s="82">
        <v>7</v>
      </c>
      <c r="K25" s="80" t="s">
        <v>16</v>
      </c>
    </row>
    <row r="26" spans="1:11" s="33" customFormat="1" ht="27.75" customHeight="1" hidden="1">
      <c r="A26" s="80" t="s">
        <v>198</v>
      </c>
      <c r="B26" s="80">
        <v>1123</v>
      </c>
      <c r="C26" s="81" t="s">
        <v>250</v>
      </c>
      <c r="D26" s="387"/>
      <c r="E26" s="390"/>
      <c r="F26" s="389"/>
      <c r="G26" s="426" t="s">
        <v>237</v>
      </c>
      <c r="H26" s="427"/>
      <c r="I26" s="427"/>
      <c r="J26" s="82">
        <v>62</v>
      </c>
      <c r="K26" s="80" t="s">
        <v>203</v>
      </c>
    </row>
    <row r="27" spans="1:11" s="33" customFormat="1" ht="27.75" customHeight="1" hidden="1">
      <c r="A27" s="80" t="s">
        <v>198</v>
      </c>
      <c r="B27" s="80">
        <v>1124</v>
      </c>
      <c r="C27" s="81" t="s">
        <v>251</v>
      </c>
      <c r="D27" s="391"/>
      <c r="E27" s="392"/>
      <c r="F27" s="393"/>
      <c r="G27" s="426" t="s">
        <v>239</v>
      </c>
      <c r="H27" s="427"/>
      <c r="I27" s="427"/>
      <c r="J27" s="82">
        <v>2</v>
      </c>
      <c r="K27" s="80" t="s">
        <v>16</v>
      </c>
    </row>
    <row r="28" spans="1:11" s="29" customFormat="1" ht="27.75" customHeight="1" hidden="1">
      <c r="A28" s="83" t="s">
        <v>198</v>
      </c>
      <c r="B28" s="83">
        <v>1125</v>
      </c>
      <c r="C28" s="84" t="s">
        <v>252</v>
      </c>
      <c r="D28" s="394" t="s">
        <v>207</v>
      </c>
      <c r="E28" s="395"/>
      <c r="F28" s="396"/>
      <c r="G28" s="424" t="s">
        <v>229</v>
      </c>
      <c r="H28" s="425"/>
      <c r="I28" s="425"/>
      <c r="J28" s="85">
        <v>5</v>
      </c>
      <c r="K28" s="83" t="s">
        <v>16</v>
      </c>
    </row>
    <row r="29" spans="1:11" s="29" customFormat="1" ht="27.75" customHeight="1" hidden="1">
      <c r="A29" s="83" t="s">
        <v>198</v>
      </c>
      <c r="B29" s="83">
        <v>1126</v>
      </c>
      <c r="C29" s="84" t="s">
        <v>253</v>
      </c>
      <c r="D29" s="397"/>
      <c r="E29" s="398"/>
      <c r="F29" s="399"/>
      <c r="G29" s="424" t="s">
        <v>231</v>
      </c>
      <c r="H29" s="425"/>
      <c r="I29" s="425"/>
      <c r="J29" s="85">
        <v>27</v>
      </c>
      <c r="K29" s="83" t="s">
        <v>203</v>
      </c>
    </row>
    <row r="30" spans="1:11" s="29" customFormat="1" ht="27.75" customHeight="1" hidden="1">
      <c r="A30" s="83" t="s">
        <v>198</v>
      </c>
      <c r="B30" s="83">
        <v>1127</v>
      </c>
      <c r="C30" s="84" t="s">
        <v>254</v>
      </c>
      <c r="D30" s="397"/>
      <c r="E30" s="398"/>
      <c r="F30" s="399"/>
      <c r="G30" s="424" t="s">
        <v>233</v>
      </c>
      <c r="H30" s="425"/>
      <c r="I30" s="425"/>
      <c r="J30" s="85">
        <v>1</v>
      </c>
      <c r="K30" s="83" t="s">
        <v>16</v>
      </c>
    </row>
    <row r="31" spans="1:11" s="29" customFormat="1" ht="27.75" customHeight="1" hidden="1">
      <c r="A31" s="83" t="s">
        <v>198</v>
      </c>
      <c r="B31" s="83">
        <v>1128</v>
      </c>
      <c r="C31" s="84" t="s">
        <v>255</v>
      </c>
      <c r="D31" s="397"/>
      <c r="E31" s="400"/>
      <c r="F31" s="399"/>
      <c r="G31" s="424" t="s">
        <v>235</v>
      </c>
      <c r="H31" s="425"/>
      <c r="I31" s="425"/>
      <c r="J31" s="85">
        <v>6</v>
      </c>
      <c r="K31" s="83" t="s">
        <v>16</v>
      </c>
    </row>
    <row r="32" spans="1:11" s="29" customFormat="1" ht="27.75" customHeight="1" hidden="1">
      <c r="A32" s="83" t="s">
        <v>198</v>
      </c>
      <c r="B32" s="83">
        <v>1129</v>
      </c>
      <c r="C32" s="84" t="s">
        <v>256</v>
      </c>
      <c r="D32" s="397"/>
      <c r="E32" s="400"/>
      <c r="F32" s="399"/>
      <c r="G32" s="424" t="s">
        <v>237</v>
      </c>
      <c r="H32" s="425"/>
      <c r="I32" s="425"/>
      <c r="J32" s="85">
        <v>56</v>
      </c>
      <c r="K32" s="83" t="s">
        <v>203</v>
      </c>
    </row>
    <row r="33" spans="1:11" s="29" customFormat="1" ht="27.75" customHeight="1" hidden="1">
      <c r="A33" s="83" t="s">
        <v>198</v>
      </c>
      <c r="B33" s="83">
        <v>1130</v>
      </c>
      <c r="C33" s="84" t="s">
        <v>257</v>
      </c>
      <c r="D33" s="401"/>
      <c r="E33" s="402"/>
      <c r="F33" s="403"/>
      <c r="G33" s="424" t="s">
        <v>239</v>
      </c>
      <c r="H33" s="425"/>
      <c r="I33" s="425"/>
      <c r="J33" s="85">
        <v>2</v>
      </c>
      <c r="K33" s="83" t="s">
        <v>16</v>
      </c>
    </row>
    <row r="34" spans="1:11" s="29" customFormat="1" ht="27.75" customHeight="1" hidden="1">
      <c r="A34" s="86" t="s">
        <v>198</v>
      </c>
      <c r="B34" s="86">
        <v>1131</v>
      </c>
      <c r="C34" s="87" t="s">
        <v>258</v>
      </c>
      <c r="D34" s="404" t="s">
        <v>208</v>
      </c>
      <c r="E34" s="405"/>
      <c r="F34" s="406"/>
      <c r="G34" s="422" t="s">
        <v>229</v>
      </c>
      <c r="H34" s="423"/>
      <c r="I34" s="423"/>
      <c r="J34" s="88">
        <v>4</v>
      </c>
      <c r="K34" s="86" t="s">
        <v>16</v>
      </c>
    </row>
    <row r="35" spans="1:11" s="29" customFormat="1" ht="27.75" customHeight="1" hidden="1">
      <c r="A35" s="86" t="s">
        <v>198</v>
      </c>
      <c r="B35" s="86">
        <v>1132</v>
      </c>
      <c r="C35" s="87" t="s">
        <v>259</v>
      </c>
      <c r="D35" s="407"/>
      <c r="E35" s="408"/>
      <c r="F35" s="409"/>
      <c r="G35" s="422" t="s">
        <v>231</v>
      </c>
      <c r="H35" s="423"/>
      <c r="I35" s="423"/>
      <c r="J35" s="88">
        <v>24</v>
      </c>
      <c r="K35" s="86" t="s">
        <v>203</v>
      </c>
    </row>
    <row r="36" spans="1:11" s="29" customFormat="1" ht="27.75" customHeight="1" hidden="1">
      <c r="A36" s="86" t="s">
        <v>198</v>
      </c>
      <c r="B36" s="86">
        <v>1133</v>
      </c>
      <c r="C36" s="87" t="s">
        <v>260</v>
      </c>
      <c r="D36" s="407"/>
      <c r="E36" s="408"/>
      <c r="F36" s="409"/>
      <c r="G36" s="422" t="s">
        <v>233</v>
      </c>
      <c r="H36" s="423"/>
      <c r="I36" s="423"/>
      <c r="J36" s="88">
        <v>1</v>
      </c>
      <c r="K36" s="86" t="s">
        <v>16</v>
      </c>
    </row>
    <row r="37" spans="1:11" s="29" customFormat="1" ht="27.75" customHeight="1" hidden="1">
      <c r="A37" s="86" t="s">
        <v>198</v>
      </c>
      <c r="B37" s="86">
        <v>1134</v>
      </c>
      <c r="C37" s="87" t="s">
        <v>261</v>
      </c>
      <c r="D37" s="407"/>
      <c r="E37" s="410"/>
      <c r="F37" s="409"/>
      <c r="G37" s="422" t="s">
        <v>235</v>
      </c>
      <c r="H37" s="423"/>
      <c r="I37" s="423"/>
      <c r="J37" s="88">
        <v>5</v>
      </c>
      <c r="K37" s="86" t="s">
        <v>16</v>
      </c>
    </row>
    <row r="38" spans="1:11" s="29" customFormat="1" ht="27.75" customHeight="1" hidden="1">
      <c r="A38" s="86" t="s">
        <v>198</v>
      </c>
      <c r="B38" s="86">
        <v>1135</v>
      </c>
      <c r="C38" s="87" t="s">
        <v>262</v>
      </c>
      <c r="D38" s="407"/>
      <c r="E38" s="410"/>
      <c r="F38" s="409"/>
      <c r="G38" s="422" t="s">
        <v>237</v>
      </c>
      <c r="H38" s="423"/>
      <c r="I38" s="423"/>
      <c r="J38" s="88">
        <v>50</v>
      </c>
      <c r="K38" s="86" t="s">
        <v>203</v>
      </c>
    </row>
    <row r="39" spans="1:11" s="29" customFormat="1" ht="27.75" customHeight="1" hidden="1">
      <c r="A39" s="86" t="s">
        <v>198</v>
      </c>
      <c r="B39" s="86">
        <v>1136</v>
      </c>
      <c r="C39" s="87" t="s">
        <v>263</v>
      </c>
      <c r="D39" s="411"/>
      <c r="E39" s="412"/>
      <c r="F39" s="413"/>
      <c r="G39" s="422" t="s">
        <v>239</v>
      </c>
      <c r="H39" s="423"/>
      <c r="I39" s="423"/>
      <c r="J39" s="88">
        <v>2</v>
      </c>
      <c r="K39" s="86" t="s">
        <v>16</v>
      </c>
    </row>
    <row r="40" spans="1:11" s="34" customFormat="1" ht="14.25" customHeight="1">
      <c r="A40" s="89"/>
      <c r="B40" s="89"/>
      <c r="C40" s="90"/>
      <c r="D40" s="91"/>
      <c r="E40" s="91"/>
      <c r="F40" s="91"/>
      <c r="G40" s="91"/>
      <c r="H40" s="92"/>
      <c r="I40" s="92"/>
      <c r="J40" s="93"/>
      <c r="K40" s="89"/>
    </row>
    <row r="41" spans="1:13" ht="33.75" customHeight="1">
      <c r="A41" s="70" t="s">
        <v>199</v>
      </c>
      <c r="B41" s="70">
        <v>1119</v>
      </c>
      <c r="C41" s="71" t="s">
        <v>264</v>
      </c>
      <c r="D41" s="360" t="s">
        <v>1535</v>
      </c>
      <c r="E41" s="361"/>
      <c r="F41" s="171" t="s">
        <v>1536</v>
      </c>
      <c r="G41" s="250" t="s">
        <v>200</v>
      </c>
      <c r="H41" s="430"/>
      <c r="I41" s="94" t="s">
        <v>948</v>
      </c>
      <c r="J41" s="73">
        <f>J4-94</f>
        <v>223</v>
      </c>
      <c r="K41" s="70" t="s">
        <v>16</v>
      </c>
      <c r="M41" t="s">
        <v>1298</v>
      </c>
    </row>
    <row r="42" spans="1:13" ht="33.75" customHeight="1">
      <c r="A42" s="70" t="s">
        <v>199</v>
      </c>
      <c r="B42" s="70">
        <v>1120</v>
      </c>
      <c r="C42" s="71" t="s">
        <v>265</v>
      </c>
      <c r="D42" s="362"/>
      <c r="E42" s="363"/>
      <c r="F42" s="172"/>
      <c r="G42" s="431" t="s">
        <v>201</v>
      </c>
      <c r="H42" s="430"/>
      <c r="I42" s="72" t="s">
        <v>921</v>
      </c>
      <c r="J42" s="73">
        <f>J5-376</f>
        <v>1006</v>
      </c>
      <c r="K42" s="70" t="s">
        <v>203</v>
      </c>
      <c r="M42" t="s">
        <v>1299</v>
      </c>
    </row>
    <row r="43" spans="1:13" ht="33.75" customHeight="1">
      <c r="A43" s="70" t="s">
        <v>199</v>
      </c>
      <c r="B43" s="70">
        <v>1121</v>
      </c>
      <c r="C43" s="71" t="s">
        <v>266</v>
      </c>
      <c r="D43" s="364"/>
      <c r="E43" s="365"/>
      <c r="F43" s="173"/>
      <c r="G43" s="250" t="s">
        <v>202</v>
      </c>
      <c r="H43" s="430"/>
      <c r="I43" s="95" t="s">
        <v>1960</v>
      </c>
      <c r="J43" s="73">
        <f>J6-12</f>
        <v>34</v>
      </c>
      <c r="K43" s="70" t="s">
        <v>15</v>
      </c>
      <c r="M43" t="s">
        <v>1300</v>
      </c>
    </row>
    <row r="44" spans="1:13" ht="33.75" customHeight="1">
      <c r="A44" s="70" t="s">
        <v>199</v>
      </c>
      <c r="B44" s="70">
        <v>1122</v>
      </c>
      <c r="C44" s="71" t="s">
        <v>267</v>
      </c>
      <c r="D44" s="360" t="s">
        <v>1538</v>
      </c>
      <c r="E44" s="414"/>
      <c r="F44" s="417" t="s">
        <v>1537</v>
      </c>
      <c r="G44" s="250" t="s">
        <v>204</v>
      </c>
      <c r="H44" s="430"/>
      <c r="I44" s="72" t="s">
        <v>922</v>
      </c>
      <c r="J44" s="73">
        <f>J7-94</f>
        <v>232</v>
      </c>
      <c r="K44" s="70" t="s">
        <v>16</v>
      </c>
      <c r="M44" t="s">
        <v>1301</v>
      </c>
    </row>
    <row r="45" spans="1:13" ht="33.75" customHeight="1">
      <c r="A45" s="70" t="s">
        <v>199</v>
      </c>
      <c r="B45" s="70">
        <v>1123</v>
      </c>
      <c r="C45" s="71" t="s">
        <v>268</v>
      </c>
      <c r="D45" s="362"/>
      <c r="E45" s="415"/>
      <c r="F45" s="418"/>
      <c r="G45" s="431" t="s">
        <v>205</v>
      </c>
      <c r="H45" s="430"/>
      <c r="I45" s="72" t="s">
        <v>923</v>
      </c>
      <c r="J45" s="73">
        <f>J8-752</f>
        <v>2081</v>
      </c>
      <c r="K45" s="70" t="s">
        <v>203</v>
      </c>
      <c r="M45" t="s">
        <v>1302</v>
      </c>
    </row>
    <row r="46" spans="1:13" ht="33.75" customHeight="1">
      <c r="A46" s="70" t="s">
        <v>199</v>
      </c>
      <c r="B46" s="70">
        <v>1124</v>
      </c>
      <c r="C46" s="71" t="s">
        <v>269</v>
      </c>
      <c r="D46" s="364"/>
      <c r="E46" s="416"/>
      <c r="F46" s="419"/>
      <c r="G46" s="250" t="s">
        <v>202</v>
      </c>
      <c r="H46" s="430"/>
      <c r="I46" s="95" t="s">
        <v>924</v>
      </c>
      <c r="J46" s="73">
        <f>J9-25</f>
        <v>69</v>
      </c>
      <c r="K46" s="70" t="s">
        <v>15</v>
      </c>
      <c r="M46" t="s">
        <v>1303</v>
      </c>
    </row>
    <row r="47" spans="1:13" ht="33.75" customHeight="1">
      <c r="A47" s="74" t="s">
        <v>198</v>
      </c>
      <c r="B47" s="74">
        <v>1125</v>
      </c>
      <c r="C47" s="75" t="s">
        <v>270</v>
      </c>
      <c r="D47" s="203" t="s">
        <v>1519</v>
      </c>
      <c r="E47" s="366"/>
      <c r="F47" s="367"/>
      <c r="G47" s="432" t="s">
        <v>271</v>
      </c>
      <c r="H47" s="433"/>
      <c r="I47" s="433"/>
      <c r="J47" s="76">
        <f aca="true" t="shared" si="3" ref="J47:J57">SUM(L47)</f>
        <v>13.157</v>
      </c>
      <c r="K47" s="74" t="s">
        <v>16</v>
      </c>
      <c r="L47">
        <f aca="true" t="shared" si="4" ref="L47:L52">J41*0.059</f>
        <v>13.157</v>
      </c>
      <c r="M47" t="s">
        <v>1256</v>
      </c>
    </row>
    <row r="48" spans="1:13" ht="33.75" customHeight="1">
      <c r="A48" s="74" t="s">
        <v>198</v>
      </c>
      <c r="B48" s="74">
        <v>1126</v>
      </c>
      <c r="C48" s="75" t="s">
        <v>272</v>
      </c>
      <c r="D48" s="368"/>
      <c r="E48" s="369"/>
      <c r="F48" s="370"/>
      <c r="G48" s="432" t="s">
        <v>273</v>
      </c>
      <c r="H48" s="433"/>
      <c r="I48" s="433"/>
      <c r="J48" s="76">
        <f t="shared" si="3"/>
        <v>59.354</v>
      </c>
      <c r="K48" s="74" t="s">
        <v>203</v>
      </c>
      <c r="L48">
        <f t="shared" si="4"/>
        <v>59.354</v>
      </c>
      <c r="M48" t="s">
        <v>1257</v>
      </c>
    </row>
    <row r="49" spans="1:13" ht="33.75" customHeight="1">
      <c r="A49" s="74" t="s">
        <v>198</v>
      </c>
      <c r="B49" s="74">
        <v>1127</v>
      </c>
      <c r="C49" s="75" t="s">
        <v>274</v>
      </c>
      <c r="D49" s="368"/>
      <c r="E49" s="369"/>
      <c r="F49" s="370"/>
      <c r="G49" s="432" t="s">
        <v>275</v>
      </c>
      <c r="H49" s="433"/>
      <c r="I49" s="433"/>
      <c r="J49" s="76">
        <f t="shared" si="3"/>
        <v>2.006</v>
      </c>
      <c r="K49" s="74" t="s">
        <v>15</v>
      </c>
      <c r="L49">
        <f t="shared" si="4"/>
        <v>2.006</v>
      </c>
      <c r="M49" t="s">
        <v>1258</v>
      </c>
    </row>
    <row r="50" spans="1:13" ht="33.75" customHeight="1">
      <c r="A50" s="74" t="s">
        <v>198</v>
      </c>
      <c r="B50" s="74">
        <v>1128</v>
      </c>
      <c r="C50" s="75" t="s">
        <v>276</v>
      </c>
      <c r="D50" s="368"/>
      <c r="E50" s="371"/>
      <c r="F50" s="370"/>
      <c r="G50" s="432" t="s">
        <v>277</v>
      </c>
      <c r="H50" s="433"/>
      <c r="I50" s="433"/>
      <c r="J50" s="76">
        <f t="shared" si="3"/>
        <v>13.687999999999999</v>
      </c>
      <c r="K50" s="74" t="s">
        <v>16</v>
      </c>
      <c r="L50">
        <f t="shared" si="4"/>
        <v>13.687999999999999</v>
      </c>
      <c r="M50" t="s">
        <v>1259</v>
      </c>
    </row>
    <row r="51" spans="1:13" ht="33.75" customHeight="1">
      <c r="A51" s="74" t="s">
        <v>198</v>
      </c>
      <c r="B51" s="74">
        <v>1129</v>
      </c>
      <c r="C51" s="75" t="s">
        <v>278</v>
      </c>
      <c r="D51" s="368"/>
      <c r="E51" s="371"/>
      <c r="F51" s="370"/>
      <c r="G51" s="432" t="s">
        <v>279</v>
      </c>
      <c r="H51" s="433"/>
      <c r="I51" s="433"/>
      <c r="J51" s="76">
        <f t="shared" si="3"/>
        <v>122.779</v>
      </c>
      <c r="K51" s="74" t="s">
        <v>203</v>
      </c>
      <c r="L51">
        <f t="shared" si="4"/>
        <v>122.779</v>
      </c>
      <c r="M51" t="s">
        <v>1260</v>
      </c>
    </row>
    <row r="52" spans="1:13" ht="33.75" customHeight="1">
      <c r="A52" s="74" t="s">
        <v>198</v>
      </c>
      <c r="B52" s="74">
        <v>1130</v>
      </c>
      <c r="C52" s="75" t="s">
        <v>280</v>
      </c>
      <c r="D52" s="372"/>
      <c r="E52" s="373"/>
      <c r="F52" s="374"/>
      <c r="G52" s="432" t="s">
        <v>281</v>
      </c>
      <c r="H52" s="433"/>
      <c r="I52" s="433"/>
      <c r="J52" s="76">
        <f t="shared" si="3"/>
        <v>4.071</v>
      </c>
      <c r="K52" s="74" t="s">
        <v>15</v>
      </c>
      <c r="L52">
        <f t="shared" si="4"/>
        <v>4.071</v>
      </c>
      <c r="M52" t="s">
        <v>1261</v>
      </c>
    </row>
    <row r="53" spans="1:13" ht="33.75" customHeight="1">
      <c r="A53" s="77" t="s">
        <v>198</v>
      </c>
      <c r="B53" s="77">
        <v>1131</v>
      </c>
      <c r="C53" s="78" t="s">
        <v>282</v>
      </c>
      <c r="D53" s="225" t="s">
        <v>1520</v>
      </c>
      <c r="E53" s="375"/>
      <c r="F53" s="376"/>
      <c r="G53" s="428" t="s">
        <v>271</v>
      </c>
      <c r="H53" s="429"/>
      <c r="I53" s="429"/>
      <c r="J53" s="79">
        <f t="shared" si="3"/>
        <v>9.588999999999999</v>
      </c>
      <c r="K53" s="77" t="s">
        <v>16</v>
      </c>
      <c r="L53">
        <f aca="true" t="shared" si="5" ref="L53:L58">J41*0.043</f>
        <v>9.588999999999999</v>
      </c>
      <c r="M53" t="s">
        <v>1262</v>
      </c>
    </row>
    <row r="54" spans="1:13" ht="33.75" customHeight="1">
      <c r="A54" s="77" t="s">
        <v>198</v>
      </c>
      <c r="B54" s="77">
        <v>1132</v>
      </c>
      <c r="C54" s="78" t="s">
        <v>283</v>
      </c>
      <c r="D54" s="377"/>
      <c r="E54" s="378"/>
      <c r="F54" s="379"/>
      <c r="G54" s="428" t="s">
        <v>273</v>
      </c>
      <c r="H54" s="429"/>
      <c r="I54" s="429"/>
      <c r="J54" s="79">
        <f t="shared" si="3"/>
        <v>43.257999999999996</v>
      </c>
      <c r="K54" s="77" t="s">
        <v>203</v>
      </c>
      <c r="L54">
        <f t="shared" si="5"/>
        <v>43.257999999999996</v>
      </c>
      <c r="M54" t="s">
        <v>1263</v>
      </c>
    </row>
    <row r="55" spans="1:13" ht="33.75" customHeight="1">
      <c r="A55" s="77" t="s">
        <v>198</v>
      </c>
      <c r="B55" s="77">
        <v>1133</v>
      </c>
      <c r="C55" s="78" t="s">
        <v>284</v>
      </c>
      <c r="D55" s="377"/>
      <c r="E55" s="378"/>
      <c r="F55" s="379"/>
      <c r="G55" s="428" t="s">
        <v>275</v>
      </c>
      <c r="H55" s="429"/>
      <c r="I55" s="429"/>
      <c r="J55" s="79">
        <f t="shared" si="3"/>
        <v>1.462</v>
      </c>
      <c r="K55" s="77" t="s">
        <v>15</v>
      </c>
      <c r="L55">
        <f t="shared" si="5"/>
        <v>1.462</v>
      </c>
      <c r="M55" t="s">
        <v>1264</v>
      </c>
    </row>
    <row r="56" spans="1:13" ht="33.75" customHeight="1">
      <c r="A56" s="77" t="s">
        <v>198</v>
      </c>
      <c r="B56" s="77">
        <v>1134</v>
      </c>
      <c r="C56" s="78" t="s">
        <v>285</v>
      </c>
      <c r="D56" s="377"/>
      <c r="E56" s="380"/>
      <c r="F56" s="379"/>
      <c r="G56" s="428" t="s">
        <v>277</v>
      </c>
      <c r="H56" s="429"/>
      <c r="I56" s="429"/>
      <c r="J56" s="79">
        <f t="shared" si="3"/>
        <v>9.975999999999999</v>
      </c>
      <c r="K56" s="77" t="s">
        <v>16</v>
      </c>
      <c r="L56">
        <f t="shared" si="5"/>
        <v>9.975999999999999</v>
      </c>
      <c r="M56" t="s">
        <v>1265</v>
      </c>
    </row>
    <row r="57" spans="1:13" ht="33.75" customHeight="1">
      <c r="A57" s="77" t="s">
        <v>198</v>
      </c>
      <c r="B57" s="77">
        <v>1135</v>
      </c>
      <c r="C57" s="78" t="s">
        <v>286</v>
      </c>
      <c r="D57" s="377"/>
      <c r="E57" s="380"/>
      <c r="F57" s="379"/>
      <c r="G57" s="428" t="s">
        <v>279</v>
      </c>
      <c r="H57" s="429"/>
      <c r="I57" s="429"/>
      <c r="J57" s="79">
        <f t="shared" si="3"/>
        <v>89.48299999999999</v>
      </c>
      <c r="K57" s="77" t="s">
        <v>203</v>
      </c>
      <c r="L57">
        <f t="shared" si="5"/>
        <v>89.48299999999999</v>
      </c>
      <c r="M57" t="s">
        <v>1266</v>
      </c>
    </row>
    <row r="58" spans="1:13" ht="33.75" customHeight="1">
      <c r="A58" s="77" t="s">
        <v>198</v>
      </c>
      <c r="B58" s="77">
        <v>1136</v>
      </c>
      <c r="C58" s="78" t="s">
        <v>287</v>
      </c>
      <c r="D58" s="381"/>
      <c r="E58" s="382"/>
      <c r="F58" s="383"/>
      <c r="G58" s="428" t="s">
        <v>281</v>
      </c>
      <c r="H58" s="429"/>
      <c r="I58" s="429"/>
      <c r="J58" s="79">
        <v>3</v>
      </c>
      <c r="K58" s="77" t="s">
        <v>15</v>
      </c>
      <c r="L58">
        <f t="shared" si="5"/>
        <v>2.9669999999999996</v>
      </c>
      <c r="M58" t="s">
        <v>1267</v>
      </c>
    </row>
    <row r="59" spans="1:11" s="33" customFormat="1" ht="27.75" customHeight="1" hidden="1">
      <c r="A59" s="80" t="s">
        <v>198</v>
      </c>
      <c r="B59" s="80"/>
      <c r="C59" s="81" t="s">
        <v>288</v>
      </c>
      <c r="D59" s="384" t="s">
        <v>209</v>
      </c>
      <c r="E59" s="385"/>
      <c r="F59" s="386"/>
      <c r="G59" s="426" t="s">
        <v>229</v>
      </c>
      <c r="H59" s="427"/>
      <c r="I59" s="427"/>
      <c r="J59" s="82">
        <v>5</v>
      </c>
      <c r="K59" s="80" t="s">
        <v>16</v>
      </c>
    </row>
    <row r="60" spans="1:11" s="33" customFormat="1" ht="27.75" customHeight="1" hidden="1">
      <c r="A60" s="80" t="s">
        <v>198</v>
      </c>
      <c r="B60" s="80"/>
      <c r="C60" s="81" t="s">
        <v>289</v>
      </c>
      <c r="D60" s="387"/>
      <c r="E60" s="388"/>
      <c r="F60" s="389"/>
      <c r="G60" s="426" t="s">
        <v>231</v>
      </c>
      <c r="H60" s="427"/>
      <c r="I60" s="427"/>
      <c r="J60" s="82">
        <v>22</v>
      </c>
      <c r="K60" s="80" t="s">
        <v>203</v>
      </c>
    </row>
    <row r="61" spans="1:11" s="33" customFormat="1" ht="27.75" customHeight="1" hidden="1">
      <c r="A61" s="80" t="s">
        <v>198</v>
      </c>
      <c r="B61" s="80"/>
      <c r="C61" s="81" t="s">
        <v>290</v>
      </c>
      <c r="D61" s="387"/>
      <c r="E61" s="388"/>
      <c r="F61" s="389"/>
      <c r="G61" s="426" t="s">
        <v>233</v>
      </c>
      <c r="H61" s="427"/>
      <c r="I61" s="427"/>
      <c r="J61" s="82">
        <v>1</v>
      </c>
      <c r="K61" s="80" t="s">
        <v>16</v>
      </c>
    </row>
    <row r="62" spans="1:11" s="33" customFormat="1" ht="27.75" customHeight="1" hidden="1">
      <c r="A62" s="80" t="s">
        <v>198</v>
      </c>
      <c r="B62" s="80"/>
      <c r="C62" s="81" t="s">
        <v>291</v>
      </c>
      <c r="D62" s="387"/>
      <c r="E62" s="390"/>
      <c r="F62" s="389"/>
      <c r="G62" s="426" t="s">
        <v>235</v>
      </c>
      <c r="H62" s="427"/>
      <c r="I62" s="427"/>
      <c r="J62" s="82">
        <v>5</v>
      </c>
      <c r="K62" s="80" t="s">
        <v>16</v>
      </c>
    </row>
    <row r="63" spans="1:11" s="33" customFormat="1" ht="27.75" customHeight="1" hidden="1">
      <c r="A63" s="80" t="s">
        <v>198</v>
      </c>
      <c r="B63" s="80"/>
      <c r="C63" s="81" t="s">
        <v>292</v>
      </c>
      <c r="D63" s="387"/>
      <c r="E63" s="390"/>
      <c r="F63" s="389"/>
      <c r="G63" s="426" t="s">
        <v>237</v>
      </c>
      <c r="H63" s="427"/>
      <c r="I63" s="427"/>
      <c r="J63" s="82">
        <v>45</v>
      </c>
      <c r="K63" s="80" t="s">
        <v>203</v>
      </c>
    </row>
    <row r="64" spans="1:11" s="33" customFormat="1" ht="27.75" customHeight="1" hidden="1">
      <c r="A64" s="80" t="s">
        <v>198</v>
      </c>
      <c r="B64" s="80"/>
      <c r="C64" s="81" t="s">
        <v>293</v>
      </c>
      <c r="D64" s="391"/>
      <c r="E64" s="392"/>
      <c r="F64" s="393"/>
      <c r="G64" s="426" t="s">
        <v>239</v>
      </c>
      <c r="H64" s="427"/>
      <c r="I64" s="427"/>
      <c r="J64" s="82">
        <v>1</v>
      </c>
      <c r="K64" s="80" t="s">
        <v>16</v>
      </c>
    </row>
    <row r="65" spans="1:11" s="29" customFormat="1" ht="27.75" customHeight="1" hidden="1">
      <c r="A65" s="83" t="s">
        <v>198</v>
      </c>
      <c r="B65" s="83"/>
      <c r="C65" s="84" t="s">
        <v>294</v>
      </c>
      <c r="D65" s="394" t="s">
        <v>210</v>
      </c>
      <c r="E65" s="395"/>
      <c r="F65" s="396"/>
      <c r="G65" s="424" t="s">
        <v>229</v>
      </c>
      <c r="H65" s="425"/>
      <c r="I65" s="425"/>
      <c r="J65" s="85">
        <v>4</v>
      </c>
      <c r="K65" s="83" t="s">
        <v>16</v>
      </c>
    </row>
    <row r="66" spans="1:11" s="29" customFormat="1" ht="27.75" customHeight="1" hidden="1">
      <c r="A66" s="83" t="s">
        <v>198</v>
      </c>
      <c r="B66" s="83"/>
      <c r="C66" s="84" t="s">
        <v>295</v>
      </c>
      <c r="D66" s="397"/>
      <c r="E66" s="398"/>
      <c r="F66" s="399"/>
      <c r="G66" s="424" t="s">
        <v>231</v>
      </c>
      <c r="H66" s="425"/>
      <c r="I66" s="425"/>
      <c r="J66" s="85">
        <v>19</v>
      </c>
      <c r="K66" s="83" t="s">
        <v>203</v>
      </c>
    </row>
    <row r="67" spans="1:11" s="29" customFormat="1" ht="27.75" customHeight="1" hidden="1">
      <c r="A67" s="83" t="s">
        <v>198</v>
      </c>
      <c r="B67" s="83"/>
      <c r="C67" s="84" t="s">
        <v>296</v>
      </c>
      <c r="D67" s="397"/>
      <c r="E67" s="398"/>
      <c r="F67" s="399"/>
      <c r="G67" s="424" t="s">
        <v>233</v>
      </c>
      <c r="H67" s="425"/>
      <c r="I67" s="425"/>
      <c r="J67" s="85">
        <v>1</v>
      </c>
      <c r="K67" s="83" t="s">
        <v>16</v>
      </c>
    </row>
    <row r="68" spans="1:11" s="29" customFormat="1" ht="27.75" customHeight="1" hidden="1">
      <c r="A68" s="83" t="s">
        <v>198</v>
      </c>
      <c r="B68" s="83"/>
      <c r="C68" s="84" t="s">
        <v>297</v>
      </c>
      <c r="D68" s="397"/>
      <c r="E68" s="400"/>
      <c r="F68" s="399"/>
      <c r="G68" s="424" t="s">
        <v>235</v>
      </c>
      <c r="H68" s="425"/>
      <c r="I68" s="425"/>
      <c r="J68" s="85">
        <v>4</v>
      </c>
      <c r="K68" s="83" t="s">
        <v>16</v>
      </c>
    </row>
    <row r="69" spans="1:11" s="29" customFormat="1" ht="27.75" customHeight="1" hidden="1">
      <c r="A69" s="83" t="s">
        <v>198</v>
      </c>
      <c r="B69" s="83"/>
      <c r="C69" s="84" t="s">
        <v>298</v>
      </c>
      <c r="D69" s="397"/>
      <c r="E69" s="400"/>
      <c r="F69" s="399"/>
      <c r="G69" s="424" t="s">
        <v>237</v>
      </c>
      <c r="H69" s="425"/>
      <c r="I69" s="425"/>
      <c r="J69" s="85">
        <v>40</v>
      </c>
      <c r="K69" s="83" t="s">
        <v>203</v>
      </c>
    </row>
    <row r="70" spans="1:11" s="29" customFormat="1" ht="27.75" customHeight="1" hidden="1">
      <c r="A70" s="83" t="s">
        <v>198</v>
      </c>
      <c r="B70" s="83"/>
      <c r="C70" s="84" t="s">
        <v>299</v>
      </c>
      <c r="D70" s="401"/>
      <c r="E70" s="402"/>
      <c r="F70" s="403"/>
      <c r="G70" s="424" t="s">
        <v>239</v>
      </c>
      <c r="H70" s="425"/>
      <c r="I70" s="425"/>
      <c r="J70" s="85">
        <v>1</v>
      </c>
      <c r="K70" s="83" t="s">
        <v>16</v>
      </c>
    </row>
    <row r="71" spans="1:11" s="29" customFormat="1" ht="27.75" customHeight="1" hidden="1">
      <c r="A71" s="86" t="s">
        <v>198</v>
      </c>
      <c r="B71" s="86"/>
      <c r="C71" s="87" t="s">
        <v>300</v>
      </c>
      <c r="D71" s="404" t="s">
        <v>211</v>
      </c>
      <c r="E71" s="405"/>
      <c r="F71" s="406"/>
      <c r="G71" s="422" t="s">
        <v>229</v>
      </c>
      <c r="H71" s="423"/>
      <c r="I71" s="423"/>
      <c r="J71" s="88">
        <v>4</v>
      </c>
      <c r="K71" s="86" t="s">
        <v>16</v>
      </c>
    </row>
    <row r="72" spans="1:11" s="29" customFormat="1" ht="27.75" customHeight="1" hidden="1">
      <c r="A72" s="86" t="s">
        <v>198</v>
      </c>
      <c r="B72" s="86"/>
      <c r="C72" s="87" t="s">
        <v>301</v>
      </c>
      <c r="D72" s="407"/>
      <c r="E72" s="408"/>
      <c r="F72" s="409"/>
      <c r="G72" s="422" t="s">
        <v>231</v>
      </c>
      <c r="H72" s="423"/>
      <c r="I72" s="423"/>
      <c r="J72" s="88">
        <v>17</v>
      </c>
      <c r="K72" s="86" t="s">
        <v>203</v>
      </c>
    </row>
    <row r="73" spans="1:11" s="29" customFormat="1" ht="27.75" customHeight="1" hidden="1">
      <c r="A73" s="86" t="s">
        <v>198</v>
      </c>
      <c r="B73" s="86"/>
      <c r="C73" s="87" t="s">
        <v>302</v>
      </c>
      <c r="D73" s="407"/>
      <c r="E73" s="408"/>
      <c r="F73" s="409"/>
      <c r="G73" s="422" t="s">
        <v>233</v>
      </c>
      <c r="H73" s="423"/>
      <c r="I73" s="423"/>
      <c r="J73" s="88">
        <v>1</v>
      </c>
      <c r="K73" s="86" t="s">
        <v>16</v>
      </c>
    </row>
    <row r="74" spans="1:11" s="29" customFormat="1" ht="27.75" customHeight="1" hidden="1">
      <c r="A74" s="86" t="s">
        <v>198</v>
      </c>
      <c r="B74" s="86"/>
      <c r="C74" s="87" t="s">
        <v>303</v>
      </c>
      <c r="D74" s="407"/>
      <c r="E74" s="410"/>
      <c r="F74" s="409"/>
      <c r="G74" s="422" t="s">
        <v>235</v>
      </c>
      <c r="H74" s="423"/>
      <c r="I74" s="423"/>
      <c r="J74" s="88">
        <v>4</v>
      </c>
      <c r="K74" s="86" t="s">
        <v>16</v>
      </c>
    </row>
    <row r="75" spans="1:11" s="29" customFormat="1" ht="27.75" customHeight="1" hidden="1">
      <c r="A75" s="86" t="s">
        <v>198</v>
      </c>
      <c r="B75" s="86"/>
      <c r="C75" s="87" t="s">
        <v>304</v>
      </c>
      <c r="D75" s="407"/>
      <c r="E75" s="410"/>
      <c r="F75" s="409"/>
      <c r="G75" s="422" t="s">
        <v>237</v>
      </c>
      <c r="H75" s="423"/>
      <c r="I75" s="423"/>
      <c r="J75" s="88">
        <v>36</v>
      </c>
      <c r="K75" s="86" t="s">
        <v>203</v>
      </c>
    </row>
    <row r="76" spans="1:11" s="29" customFormat="1" ht="12" customHeight="1" hidden="1">
      <c r="A76" s="86" t="s">
        <v>198</v>
      </c>
      <c r="B76" s="86"/>
      <c r="C76" s="87" t="s">
        <v>305</v>
      </c>
      <c r="D76" s="411"/>
      <c r="E76" s="412"/>
      <c r="F76" s="413"/>
      <c r="G76" s="422" t="s">
        <v>239</v>
      </c>
      <c r="H76" s="423"/>
      <c r="I76" s="423"/>
      <c r="J76" s="88">
        <v>1</v>
      </c>
      <c r="K76" s="86" t="s">
        <v>16</v>
      </c>
    </row>
    <row r="77" spans="1:11" s="29" customFormat="1" ht="14.25" customHeight="1">
      <c r="A77" s="89"/>
      <c r="B77" s="89"/>
      <c r="C77" s="90"/>
      <c r="D77" s="91"/>
      <c r="E77" s="91"/>
      <c r="F77" s="91"/>
      <c r="G77" s="91"/>
      <c r="H77" s="92"/>
      <c r="I77" s="92"/>
      <c r="J77" s="93"/>
      <c r="K77" s="89"/>
    </row>
    <row r="78" spans="1:13" ht="33.75" customHeight="1">
      <c r="A78" s="70" t="s">
        <v>199</v>
      </c>
      <c r="B78" s="70">
        <v>1137</v>
      </c>
      <c r="C78" s="71" t="s">
        <v>306</v>
      </c>
      <c r="D78" s="360" t="s">
        <v>1540</v>
      </c>
      <c r="E78" s="361"/>
      <c r="F78" s="171" t="s">
        <v>1539</v>
      </c>
      <c r="G78" s="250" t="s">
        <v>200</v>
      </c>
      <c r="H78" s="430"/>
      <c r="I78" s="72" t="s">
        <v>949</v>
      </c>
      <c r="J78" s="73">
        <f aca="true" t="shared" si="6" ref="J78:J83">J4*0.7</f>
        <v>221.89999999999998</v>
      </c>
      <c r="K78" s="70" t="s">
        <v>16</v>
      </c>
      <c r="M78" t="s">
        <v>1304</v>
      </c>
    </row>
    <row r="79" spans="1:13" ht="33.75" customHeight="1">
      <c r="A79" s="70" t="s">
        <v>199</v>
      </c>
      <c r="B79" s="70">
        <v>1138</v>
      </c>
      <c r="C79" s="71" t="s">
        <v>307</v>
      </c>
      <c r="D79" s="362"/>
      <c r="E79" s="363"/>
      <c r="F79" s="172"/>
      <c r="G79" s="431" t="s">
        <v>201</v>
      </c>
      <c r="H79" s="430"/>
      <c r="I79" s="72" t="s">
        <v>950</v>
      </c>
      <c r="J79" s="73">
        <f t="shared" si="6"/>
        <v>967.4</v>
      </c>
      <c r="K79" s="70" t="s">
        <v>203</v>
      </c>
      <c r="M79" t="s">
        <v>1305</v>
      </c>
    </row>
    <row r="80" spans="1:13" ht="33.75" customHeight="1">
      <c r="A80" s="70" t="s">
        <v>199</v>
      </c>
      <c r="B80" s="70">
        <v>1139</v>
      </c>
      <c r="C80" s="71" t="s">
        <v>308</v>
      </c>
      <c r="D80" s="364"/>
      <c r="E80" s="365"/>
      <c r="F80" s="173"/>
      <c r="G80" s="250" t="s">
        <v>202</v>
      </c>
      <c r="H80" s="430"/>
      <c r="I80" s="95" t="s">
        <v>951</v>
      </c>
      <c r="J80" s="73">
        <f t="shared" si="6"/>
        <v>32.199999999999996</v>
      </c>
      <c r="K80" s="70" t="s">
        <v>15</v>
      </c>
      <c r="M80" t="s">
        <v>1306</v>
      </c>
    </row>
    <row r="81" spans="1:13" ht="33.75" customHeight="1">
      <c r="A81" s="70" t="s">
        <v>199</v>
      </c>
      <c r="B81" s="70">
        <v>1140</v>
      </c>
      <c r="C81" s="71" t="s">
        <v>309</v>
      </c>
      <c r="D81" s="360" t="s">
        <v>1542</v>
      </c>
      <c r="E81" s="361"/>
      <c r="F81" s="171" t="s">
        <v>1541</v>
      </c>
      <c r="G81" s="250" t="s">
        <v>204</v>
      </c>
      <c r="H81" s="430"/>
      <c r="I81" s="72" t="s">
        <v>952</v>
      </c>
      <c r="J81" s="73">
        <f t="shared" si="6"/>
        <v>228.2</v>
      </c>
      <c r="K81" s="70" t="s">
        <v>16</v>
      </c>
      <c r="M81" t="s">
        <v>1307</v>
      </c>
    </row>
    <row r="82" spans="1:13" ht="33.75" customHeight="1">
      <c r="A82" s="70" t="s">
        <v>199</v>
      </c>
      <c r="B82" s="70">
        <v>1141</v>
      </c>
      <c r="C82" s="71" t="s">
        <v>310</v>
      </c>
      <c r="D82" s="362"/>
      <c r="E82" s="363"/>
      <c r="F82" s="172"/>
      <c r="G82" s="431" t="s">
        <v>205</v>
      </c>
      <c r="H82" s="430"/>
      <c r="I82" s="72" t="s">
        <v>953</v>
      </c>
      <c r="J82" s="73">
        <f t="shared" si="6"/>
        <v>1983.1</v>
      </c>
      <c r="K82" s="70" t="s">
        <v>203</v>
      </c>
      <c r="M82" t="s">
        <v>1308</v>
      </c>
    </row>
    <row r="83" spans="1:13" ht="33.75" customHeight="1">
      <c r="A83" s="70" t="s">
        <v>199</v>
      </c>
      <c r="B83" s="70">
        <v>1142</v>
      </c>
      <c r="C83" s="71" t="s">
        <v>311</v>
      </c>
      <c r="D83" s="364"/>
      <c r="E83" s="365"/>
      <c r="F83" s="173"/>
      <c r="G83" s="250" t="s">
        <v>202</v>
      </c>
      <c r="H83" s="430"/>
      <c r="I83" s="95" t="s">
        <v>954</v>
      </c>
      <c r="J83" s="73">
        <f t="shared" si="6"/>
        <v>65.8</v>
      </c>
      <c r="K83" s="70" t="s">
        <v>15</v>
      </c>
      <c r="M83" t="s">
        <v>1309</v>
      </c>
    </row>
    <row r="84" spans="1:13" ht="33.75" customHeight="1">
      <c r="A84" s="74" t="s">
        <v>198</v>
      </c>
      <c r="B84" s="74">
        <v>1143</v>
      </c>
      <c r="C84" s="75" t="s">
        <v>312</v>
      </c>
      <c r="D84" s="203" t="s">
        <v>1521</v>
      </c>
      <c r="E84" s="366"/>
      <c r="F84" s="367"/>
      <c r="G84" s="432" t="s">
        <v>313</v>
      </c>
      <c r="H84" s="433"/>
      <c r="I84" s="433"/>
      <c r="J84" s="76">
        <f aca="true" t="shared" si="7" ref="J84:J95">SUM(L84)</f>
        <v>13.092099999999999</v>
      </c>
      <c r="K84" s="74" t="s">
        <v>16</v>
      </c>
      <c r="L84">
        <f aca="true" t="shared" si="8" ref="L84:L89">J78*0.059</f>
        <v>13.092099999999999</v>
      </c>
      <c r="M84" t="s">
        <v>1268</v>
      </c>
    </row>
    <row r="85" spans="1:13" ht="33.75" customHeight="1">
      <c r="A85" s="74" t="s">
        <v>198</v>
      </c>
      <c r="B85" s="74">
        <v>1144</v>
      </c>
      <c r="C85" s="75" t="s">
        <v>314</v>
      </c>
      <c r="D85" s="368"/>
      <c r="E85" s="369"/>
      <c r="F85" s="370"/>
      <c r="G85" s="432" t="s">
        <v>315</v>
      </c>
      <c r="H85" s="433"/>
      <c r="I85" s="433"/>
      <c r="J85" s="76">
        <f t="shared" si="7"/>
        <v>57.0766</v>
      </c>
      <c r="K85" s="74" t="s">
        <v>203</v>
      </c>
      <c r="L85">
        <f t="shared" si="8"/>
        <v>57.0766</v>
      </c>
      <c r="M85" t="s">
        <v>1269</v>
      </c>
    </row>
    <row r="86" spans="1:13" ht="33.75" customHeight="1">
      <c r="A86" s="74" t="s">
        <v>198</v>
      </c>
      <c r="B86" s="74">
        <v>1145</v>
      </c>
      <c r="C86" s="75" t="s">
        <v>316</v>
      </c>
      <c r="D86" s="368"/>
      <c r="E86" s="369"/>
      <c r="F86" s="370"/>
      <c r="G86" s="432" t="s">
        <v>317</v>
      </c>
      <c r="H86" s="433"/>
      <c r="I86" s="433"/>
      <c r="J86" s="76">
        <f t="shared" si="7"/>
        <v>1.8997999999999997</v>
      </c>
      <c r="K86" s="74" t="s">
        <v>15</v>
      </c>
      <c r="L86">
        <f t="shared" si="8"/>
        <v>1.8997999999999997</v>
      </c>
      <c r="M86" t="s">
        <v>1270</v>
      </c>
    </row>
    <row r="87" spans="1:13" ht="33.75" customHeight="1">
      <c r="A87" s="74" t="s">
        <v>198</v>
      </c>
      <c r="B87" s="74">
        <v>1146</v>
      </c>
      <c r="C87" s="75" t="s">
        <v>318</v>
      </c>
      <c r="D87" s="368"/>
      <c r="E87" s="371"/>
      <c r="F87" s="370"/>
      <c r="G87" s="432" t="s">
        <v>319</v>
      </c>
      <c r="H87" s="433"/>
      <c r="I87" s="433"/>
      <c r="J87" s="76">
        <f t="shared" si="7"/>
        <v>13.463799999999999</v>
      </c>
      <c r="K87" s="74" t="s">
        <v>16</v>
      </c>
      <c r="L87">
        <f t="shared" si="8"/>
        <v>13.463799999999999</v>
      </c>
      <c r="M87" t="s">
        <v>1271</v>
      </c>
    </row>
    <row r="88" spans="1:13" ht="33.75" customHeight="1">
      <c r="A88" s="74" t="s">
        <v>198</v>
      </c>
      <c r="B88" s="74">
        <v>1147</v>
      </c>
      <c r="C88" s="75" t="s">
        <v>320</v>
      </c>
      <c r="D88" s="368"/>
      <c r="E88" s="371"/>
      <c r="F88" s="370"/>
      <c r="G88" s="432" t="s">
        <v>321</v>
      </c>
      <c r="H88" s="433"/>
      <c r="I88" s="433"/>
      <c r="J88" s="76">
        <f t="shared" si="7"/>
        <v>117.00289999999998</v>
      </c>
      <c r="K88" s="74" t="s">
        <v>203</v>
      </c>
      <c r="L88">
        <f t="shared" si="8"/>
        <v>117.00289999999998</v>
      </c>
      <c r="M88" t="s">
        <v>1272</v>
      </c>
    </row>
    <row r="89" spans="1:13" ht="33.75" customHeight="1">
      <c r="A89" s="74" t="s">
        <v>198</v>
      </c>
      <c r="B89" s="74">
        <v>1148</v>
      </c>
      <c r="C89" s="75" t="s">
        <v>322</v>
      </c>
      <c r="D89" s="372"/>
      <c r="E89" s="373"/>
      <c r="F89" s="374"/>
      <c r="G89" s="432" t="s">
        <v>323</v>
      </c>
      <c r="H89" s="433"/>
      <c r="I89" s="433"/>
      <c r="J89" s="76">
        <f t="shared" si="7"/>
        <v>3.8821999999999997</v>
      </c>
      <c r="K89" s="74" t="s">
        <v>15</v>
      </c>
      <c r="L89">
        <f t="shared" si="8"/>
        <v>3.8821999999999997</v>
      </c>
      <c r="M89" t="s">
        <v>1273</v>
      </c>
    </row>
    <row r="90" spans="1:13" ht="33.75" customHeight="1">
      <c r="A90" s="77" t="s">
        <v>198</v>
      </c>
      <c r="B90" s="77">
        <v>1149</v>
      </c>
      <c r="C90" s="78" t="s">
        <v>324</v>
      </c>
      <c r="D90" s="225" t="s">
        <v>1522</v>
      </c>
      <c r="E90" s="375"/>
      <c r="F90" s="376"/>
      <c r="G90" s="428" t="s">
        <v>313</v>
      </c>
      <c r="H90" s="429"/>
      <c r="I90" s="429"/>
      <c r="J90" s="79">
        <f t="shared" si="7"/>
        <v>9.541699999999999</v>
      </c>
      <c r="K90" s="77" t="s">
        <v>16</v>
      </c>
      <c r="L90">
        <f aca="true" t="shared" si="9" ref="L90:L95">J78*0.043</f>
        <v>9.541699999999999</v>
      </c>
      <c r="M90" t="s">
        <v>1274</v>
      </c>
    </row>
    <row r="91" spans="1:13" ht="33.75" customHeight="1">
      <c r="A91" s="77" t="s">
        <v>198</v>
      </c>
      <c r="B91" s="77">
        <v>1150</v>
      </c>
      <c r="C91" s="78" t="s">
        <v>325</v>
      </c>
      <c r="D91" s="377"/>
      <c r="E91" s="378"/>
      <c r="F91" s="379"/>
      <c r="G91" s="428" t="s">
        <v>315</v>
      </c>
      <c r="H91" s="429"/>
      <c r="I91" s="429"/>
      <c r="J91" s="79">
        <f t="shared" si="7"/>
        <v>41.5982</v>
      </c>
      <c r="K91" s="77" t="s">
        <v>203</v>
      </c>
      <c r="L91">
        <f t="shared" si="9"/>
        <v>41.5982</v>
      </c>
      <c r="M91" t="s">
        <v>1275</v>
      </c>
    </row>
    <row r="92" spans="1:13" ht="33.75" customHeight="1">
      <c r="A92" s="77" t="s">
        <v>198</v>
      </c>
      <c r="B92" s="77">
        <v>1151</v>
      </c>
      <c r="C92" s="78" t="s">
        <v>326</v>
      </c>
      <c r="D92" s="377"/>
      <c r="E92" s="378"/>
      <c r="F92" s="379"/>
      <c r="G92" s="428" t="s">
        <v>317</v>
      </c>
      <c r="H92" s="429"/>
      <c r="I92" s="429"/>
      <c r="J92" s="79">
        <f t="shared" si="7"/>
        <v>1.3845999999999996</v>
      </c>
      <c r="K92" s="77" t="s">
        <v>15</v>
      </c>
      <c r="L92">
        <f t="shared" si="9"/>
        <v>1.3845999999999996</v>
      </c>
      <c r="M92" t="s">
        <v>1276</v>
      </c>
    </row>
    <row r="93" spans="1:13" ht="33.75" customHeight="1">
      <c r="A93" s="77" t="s">
        <v>198</v>
      </c>
      <c r="B93" s="77">
        <v>1152</v>
      </c>
      <c r="C93" s="78" t="s">
        <v>327</v>
      </c>
      <c r="D93" s="377"/>
      <c r="E93" s="380"/>
      <c r="F93" s="379"/>
      <c r="G93" s="428" t="s">
        <v>319</v>
      </c>
      <c r="H93" s="429"/>
      <c r="I93" s="429"/>
      <c r="J93" s="79">
        <f t="shared" si="7"/>
        <v>9.812599999999998</v>
      </c>
      <c r="K93" s="77" t="s">
        <v>16</v>
      </c>
      <c r="L93">
        <f t="shared" si="9"/>
        <v>9.812599999999998</v>
      </c>
      <c r="M93" t="s">
        <v>1277</v>
      </c>
    </row>
    <row r="94" spans="1:13" ht="33.75" customHeight="1">
      <c r="A94" s="77" t="s">
        <v>198</v>
      </c>
      <c r="B94" s="77">
        <v>1153</v>
      </c>
      <c r="C94" s="78" t="s">
        <v>328</v>
      </c>
      <c r="D94" s="377"/>
      <c r="E94" s="380"/>
      <c r="F94" s="379"/>
      <c r="G94" s="428" t="s">
        <v>321</v>
      </c>
      <c r="H94" s="429"/>
      <c r="I94" s="429"/>
      <c r="J94" s="79">
        <f t="shared" si="7"/>
        <v>85.27329999999999</v>
      </c>
      <c r="K94" s="77" t="s">
        <v>203</v>
      </c>
      <c r="L94">
        <f t="shared" si="9"/>
        <v>85.27329999999999</v>
      </c>
      <c r="M94" t="s">
        <v>1278</v>
      </c>
    </row>
    <row r="95" spans="1:13" ht="33.75" customHeight="1">
      <c r="A95" s="77" t="s">
        <v>198</v>
      </c>
      <c r="B95" s="77">
        <v>1154</v>
      </c>
      <c r="C95" s="78" t="s">
        <v>329</v>
      </c>
      <c r="D95" s="381"/>
      <c r="E95" s="382"/>
      <c r="F95" s="383"/>
      <c r="G95" s="428" t="s">
        <v>323</v>
      </c>
      <c r="H95" s="429"/>
      <c r="I95" s="429"/>
      <c r="J95" s="79">
        <f t="shared" si="7"/>
        <v>2.8293999999999997</v>
      </c>
      <c r="K95" s="77" t="s">
        <v>15</v>
      </c>
      <c r="L95">
        <f t="shared" si="9"/>
        <v>2.8293999999999997</v>
      </c>
      <c r="M95" t="s">
        <v>1279</v>
      </c>
    </row>
    <row r="96" spans="1:11" s="33" customFormat="1" ht="27.75" customHeight="1" hidden="1">
      <c r="A96" s="80" t="s">
        <v>198</v>
      </c>
      <c r="B96" s="80"/>
      <c r="C96" s="81" t="s">
        <v>330</v>
      </c>
      <c r="D96" s="384" t="s">
        <v>212</v>
      </c>
      <c r="E96" s="385"/>
      <c r="F96" s="386"/>
      <c r="G96" s="426" t="s">
        <v>313</v>
      </c>
      <c r="H96" s="427"/>
      <c r="I96" s="427"/>
      <c r="J96" s="82">
        <v>5</v>
      </c>
      <c r="K96" s="80" t="s">
        <v>16</v>
      </c>
    </row>
    <row r="97" spans="1:11" s="33" customFormat="1" ht="27.75" customHeight="1" hidden="1">
      <c r="A97" s="80" t="s">
        <v>198</v>
      </c>
      <c r="B97" s="80"/>
      <c r="C97" s="81" t="s">
        <v>331</v>
      </c>
      <c r="D97" s="387"/>
      <c r="E97" s="388"/>
      <c r="F97" s="389"/>
      <c r="G97" s="426" t="s">
        <v>315</v>
      </c>
      <c r="H97" s="427"/>
      <c r="I97" s="427"/>
      <c r="J97" s="82">
        <v>21</v>
      </c>
      <c r="K97" s="80" t="s">
        <v>203</v>
      </c>
    </row>
    <row r="98" spans="1:11" s="33" customFormat="1" ht="27.75" customHeight="1" hidden="1">
      <c r="A98" s="80" t="s">
        <v>198</v>
      </c>
      <c r="B98" s="80"/>
      <c r="C98" s="81" t="s">
        <v>332</v>
      </c>
      <c r="D98" s="387"/>
      <c r="E98" s="388"/>
      <c r="F98" s="389"/>
      <c r="G98" s="426" t="s">
        <v>317</v>
      </c>
      <c r="H98" s="427"/>
      <c r="I98" s="427"/>
      <c r="J98" s="82">
        <v>1</v>
      </c>
      <c r="K98" s="80" t="s">
        <v>16</v>
      </c>
    </row>
    <row r="99" spans="1:11" s="33" customFormat="1" ht="27.75" customHeight="1" hidden="1">
      <c r="A99" s="80" t="s">
        <v>198</v>
      </c>
      <c r="B99" s="80"/>
      <c r="C99" s="81" t="s">
        <v>333</v>
      </c>
      <c r="D99" s="387"/>
      <c r="E99" s="390"/>
      <c r="F99" s="389"/>
      <c r="G99" s="426" t="s">
        <v>319</v>
      </c>
      <c r="H99" s="427"/>
      <c r="I99" s="427"/>
      <c r="J99" s="82">
        <v>5</v>
      </c>
      <c r="K99" s="80" t="s">
        <v>16</v>
      </c>
    </row>
    <row r="100" spans="1:11" s="33" customFormat="1" ht="27.75" customHeight="1" hidden="1">
      <c r="A100" s="80" t="s">
        <v>198</v>
      </c>
      <c r="B100" s="80"/>
      <c r="C100" s="81" t="s">
        <v>334</v>
      </c>
      <c r="D100" s="387"/>
      <c r="E100" s="390"/>
      <c r="F100" s="389"/>
      <c r="G100" s="426" t="s">
        <v>321</v>
      </c>
      <c r="H100" s="427"/>
      <c r="I100" s="427"/>
      <c r="J100" s="82">
        <v>43</v>
      </c>
      <c r="K100" s="80" t="s">
        <v>203</v>
      </c>
    </row>
    <row r="101" spans="1:11" s="33" customFormat="1" ht="27.75" customHeight="1" hidden="1">
      <c r="A101" s="80" t="s">
        <v>198</v>
      </c>
      <c r="B101" s="80"/>
      <c r="C101" s="81" t="s">
        <v>335</v>
      </c>
      <c r="D101" s="391"/>
      <c r="E101" s="392"/>
      <c r="F101" s="393"/>
      <c r="G101" s="426" t="s">
        <v>323</v>
      </c>
      <c r="H101" s="427"/>
      <c r="I101" s="427"/>
      <c r="J101" s="82">
        <v>1</v>
      </c>
      <c r="K101" s="80" t="s">
        <v>16</v>
      </c>
    </row>
    <row r="102" spans="1:11" s="29" customFormat="1" ht="27.75" customHeight="1" hidden="1">
      <c r="A102" s="83" t="s">
        <v>198</v>
      </c>
      <c r="B102" s="83"/>
      <c r="C102" s="84" t="s">
        <v>336</v>
      </c>
      <c r="D102" s="394" t="s">
        <v>213</v>
      </c>
      <c r="E102" s="395"/>
      <c r="F102" s="396"/>
      <c r="G102" s="424" t="s">
        <v>313</v>
      </c>
      <c r="H102" s="425"/>
      <c r="I102" s="425"/>
      <c r="J102" s="85">
        <v>4</v>
      </c>
      <c r="K102" s="83" t="s">
        <v>16</v>
      </c>
    </row>
    <row r="103" spans="1:11" s="29" customFormat="1" ht="27.75" customHeight="1" hidden="1">
      <c r="A103" s="83" t="s">
        <v>198</v>
      </c>
      <c r="B103" s="83"/>
      <c r="C103" s="84" t="s">
        <v>337</v>
      </c>
      <c r="D103" s="397"/>
      <c r="E103" s="398"/>
      <c r="F103" s="399"/>
      <c r="G103" s="424" t="s">
        <v>315</v>
      </c>
      <c r="H103" s="425"/>
      <c r="I103" s="425"/>
      <c r="J103" s="85">
        <v>19</v>
      </c>
      <c r="K103" s="83" t="s">
        <v>203</v>
      </c>
    </row>
    <row r="104" spans="1:11" s="29" customFormat="1" ht="27.75" customHeight="1" hidden="1">
      <c r="A104" s="83" t="s">
        <v>198</v>
      </c>
      <c r="B104" s="83"/>
      <c r="C104" s="84" t="s">
        <v>338</v>
      </c>
      <c r="D104" s="397"/>
      <c r="E104" s="398"/>
      <c r="F104" s="399"/>
      <c r="G104" s="424" t="s">
        <v>317</v>
      </c>
      <c r="H104" s="425"/>
      <c r="I104" s="425"/>
      <c r="J104" s="85">
        <v>1</v>
      </c>
      <c r="K104" s="83" t="s">
        <v>16</v>
      </c>
    </row>
    <row r="105" spans="1:11" s="29" customFormat="1" ht="27.75" customHeight="1" hidden="1">
      <c r="A105" s="83" t="s">
        <v>198</v>
      </c>
      <c r="B105" s="83"/>
      <c r="C105" s="84" t="s">
        <v>339</v>
      </c>
      <c r="D105" s="397"/>
      <c r="E105" s="400"/>
      <c r="F105" s="399"/>
      <c r="G105" s="424" t="s">
        <v>319</v>
      </c>
      <c r="H105" s="425"/>
      <c r="I105" s="425"/>
      <c r="J105" s="85">
        <v>4</v>
      </c>
      <c r="K105" s="83" t="s">
        <v>16</v>
      </c>
    </row>
    <row r="106" spans="1:11" s="29" customFormat="1" ht="27.75" customHeight="1" hidden="1">
      <c r="A106" s="83" t="s">
        <v>198</v>
      </c>
      <c r="B106" s="83"/>
      <c r="C106" s="84" t="s">
        <v>340</v>
      </c>
      <c r="D106" s="397"/>
      <c r="E106" s="400"/>
      <c r="F106" s="399"/>
      <c r="G106" s="424" t="s">
        <v>321</v>
      </c>
      <c r="H106" s="425"/>
      <c r="I106" s="425"/>
      <c r="J106" s="85">
        <v>39</v>
      </c>
      <c r="K106" s="83" t="s">
        <v>203</v>
      </c>
    </row>
    <row r="107" spans="1:11" s="29" customFormat="1" ht="27.75" customHeight="1" hidden="1">
      <c r="A107" s="83" t="s">
        <v>198</v>
      </c>
      <c r="B107" s="83"/>
      <c r="C107" s="84" t="s">
        <v>341</v>
      </c>
      <c r="D107" s="401"/>
      <c r="E107" s="402"/>
      <c r="F107" s="403"/>
      <c r="G107" s="424" t="s">
        <v>323</v>
      </c>
      <c r="H107" s="425"/>
      <c r="I107" s="425"/>
      <c r="J107" s="85">
        <v>1</v>
      </c>
      <c r="K107" s="83" t="s">
        <v>16</v>
      </c>
    </row>
    <row r="108" spans="1:11" s="29" customFormat="1" ht="27.75" customHeight="1" hidden="1">
      <c r="A108" s="86" t="s">
        <v>198</v>
      </c>
      <c r="B108" s="86"/>
      <c r="C108" s="87" t="s">
        <v>342</v>
      </c>
      <c r="D108" s="404" t="s">
        <v>214</v>
      </c>
      <c r="E108" s="405"/>
      <c r="F108" s="406"/>
      <c r="G108" s="422" t="s">
        <v>313</v>
      </c>
      <c r="H108" s="423"/>
      <c r="I108" s="423"/>
      <c r="J108" s="88">
        <v>4</v>
      </c>
      <c r="K108" s="86" t="s">
        <v>16</v>
      </c>
    </row>
    <row r="109" spans="1:11" s="29" customFormat="1" ht="27.75" customHeight="1" hidden="1">
      <c r="A109" s="86" t="s">
        <v>198</v>
      </c>
      <c r="B109" s="86"/>
      <c r="C109" s="87" t="s">
        <v>343</v>
      </c>
      <c r="D109" s="407"/>
      <c r="E109" s="408"/>
      <c r="F109" s="409"/>
      <c r="G109" s="422" t="s">
        <v>315</v>
      </c>
      <c r="H109" s="423"/>
      <c r="I109" s="423"/>
      <c r="J109" s="88">
        <v>17</v>
      </c>
      <c r="K109" s="86" t="s">
        <v>203</v>
      </c>
    </row>
    <row r="110" spans="1:11" s="29" customFormat="1" ht="27.75" customHeight="1" hidden="1">
      <c r="A110" s="86" t="s">
        <v>198</v>
      </c>
      <c r="B110" s="86"/>
      <c r="C110" s="87" t="s">
        <v>344</v>
      </c>
      <c r="D110" s="407"/>
      <c r="E110" s="408"/>
      <c r="F110" s="409"/>
      <c r="G110" s="422" t="s">
        <v>317</v>
      </c>
      <c r="H110" s="423"/>
      <c r="I110" s="423"/>
      <c r="J110" s="88">
        <v>1</v>
      </c>
      <c r="K110" s="86" t="s">
        <v>16</v>
      </c>
    </row>
    <row r="111" spans="1:11" s="29" customFormat="1" ht="27.75" customHeight="1" hidden="1">
      <c r="A111" s="86" t="s">
        <v>198</v>
      </c>
      <c r="B111" s="86"/>
      <c r="C111" s="87" t="s">
        <v>345</v>
      </c>
      <c r="D111" s="407"/>
      <c r="E111" s="410"/>
      <c r="F111" s="409"/>
      <c r="G111" s="422" t="s">
        <v>319</v>
      </c>
      <c r="H111" s="423"/>
      <c r="I111" s="423"/>
      <c r="J111" s="88">
        <v>4</v>
      </c>
      <c r="K111" s="86" t="s">
        <v>16</v>
      </c>
    </row>
    <row r="112" spans="1:11" s="29" customFormat="1" ht="27.75" customHeight="1" hidden="1">
      <c r="A112" s="86" t="s">
        <v>198</v>
      </c>
      <c r="B112" s="86"/>
      <c r="C112" s="87" t="s">
        <v>346</v>
      </c>
      <c r="D112" s="407"/>
      <c r="E112" s="410"/>
      <c r="F112" s="409"/>
      <c r="G112" s="422" t="s">
        <v>321</v>
      </c>
      <c r="H112" s="423"/>
      <c r="I112" s="423"/>
      <c r="J112" s="88">
        <v>35</v>
      </c>
      <c r="K112" s="86" t="s">
        <v>203</v>
      </c>
    </row>
    <row r="113" spans="1:11" s="29" customFormat="1" ht="27.75" customHeight="1" hidden="1">
      <c r="A113" s="86" t="s">
        <v>198</v>
      </c>
      <c r="B113" s="86"/>
      <c r="C113" s="87" t="s">
        <v>347</v>
      </c>
      <c r="D113" s="411"/>
      <c r="E113" s="412"/>
      <c r="F113" s="413"/>
      <c r="G113" s="422" t="s">
        <v>323</v>
      </c>
      <c r="H113" s="423"/>
      <c r="I113" s="423"/>
      <c r="J113" s="88">
        <v>1</v>
      </c>
      <c r="K113" s="86" t="s">
        <v>16</v>
      </c>
    </row>
    <row r="114" spans="1:11" ht="15.75">
      <c r="A114" s="96"/>
      <c r="B114" s="96"/>
      <c r="C114" s="96"/>
      <c r="D114" s="96"/>
      <c r="E114" s="96"/>
      <c r="F114" s="96"/>
      <c r="G114" s="96"/>
      <c r="H114" s="96"/>
      <c r="I114" s="96"/>
      <c r="J114" s="96"/>
      <c r="K114" s="96"/>
    </row>
    <row r="115" spans="1:11" ht="25.5" customHeight="1">
      <c r="A115" s="188" t="s">
        <v>2</v>
      </c>
      <c r="B115" s="188"/>
      <c r="C115" s="189" t="s">
        <v>3</v>
      </c>
      <c r="D115" s="188" t="s">
        <v>4</v>
      </c>
      <c r="E115" s="188"/>
      <c r="F115" s="188"/>
      <c r="G115" s="188"/>
      <c r="H115" s="188"/>
      <c r="I115" s="188"/>
      <c r="J115" s="192" t="s">
        <v>12</v>
      </c>
      <c r="K115" s="188" t="s">
        <v>13</v>
      </c>
    </row>
    <row r="116" spans="1:11" ht="25.5" customHeight="1">
      <c r="A116" s="69" t="s">
        <v>0</v>
      </c>
      <c r="B116" s="69" t="s">
        <v>1</v>
      </c>
      <c r="C116" s="190"/>
      <c r="D116" s="188"/>
      <c r="E116" s="188"/>
      <c r="F116" s="188"/>
      <c r="G116" s="188"/>
      <c r="H116" s="188"/>
      <c r="I116" s="188"/>
      <c r="J116" s="192"/>
      <c r="K116" s="188"/>
    </row>
    <row r="117" spans="1:13" ht="33.75" customHeight="1">
      <c r="A117" s="70" t="s">
        <v>199</v>
      </c>
      <c r="B117" s="70">
        <v>1155</v>
      </c>
      <c r="C117" s="71" t="s">
        <v>348</v>
      </c>
      <c r="D117" s="360" t="s">
        <v>1543</v>
      </c>
      <c r="E117" s="361"/>
      <c r="F117" s="171" t="s">
        <v>1539</v>
      </c>
      <c r="G117" s="250" t="s">
        <v>200</v>
      </c>
      <c r="H117" s="430"/>
      <c r="I117" s="72" t="s">
        <v>949</v>
      </c>
      <c r="J117" s="73">
        <f aca="true" t="shared" si="10" ref="J117:J122">J4*0.7</f>
        <v>221.89999999999998</v>
      </c>
      <c r="K117" s="70" t="s">
        <v>16</v>
      </c>
      <c r="M117" t="s">
        <v>1304</v>
      </c>
    </row>
    <row r="118" spans="1:13" ht="33.75" customHeight="1">
      <c r="A118" s="70" t="s">
        <v>199</v>
      </c>
      <c r="B118" s="70">
        <v>1156</v>
      </c>
      <c r="C118" s="71" t="s">
        <v>349</v>
      </c>
      <c r="D118" s="362"/>
      <c r="E118" s="363"/>
      <c r="F118" s="172"/>
      <c r="G118" s="431" t="s">
        <v>201</v>
      </c>
      <c r="H118" s="430"/>
      <c r="I118" s="72" t="s">
        <v>955</v>
      </c>
      <c r="J118" s="73">
        <f t="shared" si="10"/>
        <v>967.4</v>
      </c>
      <c r="K118" s="70" t="s">
        <v>203</v>
      </c>
      <c r="M118" t="s">
        <v>1305</v>
      </c>
    </row>
    <row r="119" spans="1:13" ht="33.75" customHeight="1">
      <c r="A119" s="70" t="s">
        <v>199</v>
      </c>
      <c r="B119" s="70">
        <v>1157</v>
      </c>
      <c r="C119" s="71" t="s">
        <v>350</v>
      </c>
      <c r="D119" s="364"/>
      <c r="E119" s="365"/>
      <c r="F119" s="173"/>
      <c r="G119" s="250" t="s">
        <v>202</v>
      </c>
      <c r="H119" s="430"/>
      <c r="I119" s="95" t="s">
        <v>956</v>
      </c>
      <c r="J119" s="73">
        <f t="shared" si="10"/>
        <v>32.199999999999996</v>
      </c>
      <c r="K119" s="70" t="s">
        <v>15</v>
      </c>
      <c r="M119" t="s">
        <v>1306</v>
      </c>
    </row>
    <row r="120" spans="1:13" ht="33.75" customHeight="1">
      <c r="A120" s="70" t="s">
        <v>199</v>
      </c>
      <c r="B120" s="70">
        <v>1158</v>
      </c>
      <c r="C120" s="71" t="s">
        <v>351</v>
      </c>
      <c r="D120" s="360" t="s">
        <v>1545</v>
      </c>
      <c r="E120" s="361"/>
      <c r="F120" s="171" t="s">
        <v>1544</v>
      </c>
      <c r="G120" s="250" t="s">
        <v>204</v>
      </c>
      <c r="H120" s="430"/>
      <c r="I120" s="72" t="s">
        <v>957</v>
      </c>
      <c r="J120" s="73">
        <f t="shared" si="10"/>
        <v>228.2</v>
      </c>
      <c r="K120" s="70" t="s">
        <v>16</v>
      </c>
      <c r="M120" t="s">
        <v>1307</v>
      </c>
    </row>
    <row r="121" spans="1:13" ht="33.75" customHeight="1">
      <c r="A121" s="70" t="s">
        <v>199</v>
      </c>
      <c r="B121" s="70">
        <v>1159</v>
      </c>
      <c r="C121" s="71" t="s">
        <v>352</v>
      </c>
      <c r="D121" s="362"/>
      <c r="E121" s="363"/>
      <c r="F121" s="172"/>
      <c r="G121" s="431" t="s">
        <v>205</v>
      </c>
      <c r="H121" s="430"/>
      <c r="I121" s="72" t="s">
        <v>953</v>
      </c>
      <c r="J121" s="73">
        <f t="shared" si="10"/>
        <v>1983.1</v>
      </c>
      <c r="K121" s="70" t="s">
        <v>203</v>
      </c>
      <c r="M121" t="s">
        <v>1308</v>
      </c>
    </row>
    <row r="122" spans="1:13" ht="33.75" customHeight="1">
      <c r="A122" s="70" t="s">
        <v>199</v>
      </c>
      <c r="B122" s="70">
        <v>1160</v>
      </c>
      <c r="C122" s="71" t="s">
        <v>353</v>
      </c>
      <c r="D122" s="364"/>
      <c r="E122" s="365"/>
      <c r="F122" s="173"/>
      <c r="G122" s="250" t="s">
        <v>202</v>
      </c>
      <c r="H122" s="430"/>
      <c r="I122" s="95" t="s">
        <v>954</v>
      </c>
      <c r="J122" s="73">
        <f t="shared" si="10"/>
        <v>65.8</v>
      </c>
      <c r="K122" s="70" t="s">
        <v>15</v>
      </c>
      <c r="M122" t="s">
        <v>1309</v>
      </c>
    </row>
    <row r="123" spans="1:13" ht="33.75" customHeight="1">
      <c r="A123" s="74" t="s">
        <v>198</v>
      </c>
      <c r="B123" s="74">
        <v>1161</v>
      </c>
      <c r="C123" s="75" t="s">
        <v>354</v>
      </c>
      <c r="D123" s="203" t="s">
        <v>1523</v>
      </c>
      <c r="E123" s="366"/>
      <c r="F123" s="367"/>
      <c r="G123" s="432" t="s">
        <v>355</v>
      </c>
      <c r="H123" s="433"/>
      <c r="I123" s="433"/>
      <c r="J123" s="76">
        <f aca="true" t="shared" si="11" ref="J123:J134">SUM(L123)</f>
        <v>13.092099999999999</v>
      </c>
      <c r="K123" s="74" t="s">
        <v>16</v>
      </c>
      <c r="L123">
        <f aca="true" t="shared" si="12" ref="L123:L128">J117*0.059</f>
        <v>13.092099999999999</v>
      </c>
      <c r="M123" t="s">
        <v>1280</v>
      </c>
    </row>
    <row r="124" spans="1:13" ht="33.75" customHeight="1">
      <c r="A124" s="74" t="s">
        <v>198</v>
      </c>
      <c r="B124" s="74">
        <v>1162</v>
      </c>
      <c r="C124" s="75" t="s">
        <v>356</v>
      </c>
      <c r="D124" s="368"/>
      <c r="E124" s="369"/>
      <c r="F124" s="370"/>
      <c r="G124" s="432" t="s">
        <v>357</v>
      </c>
      <c r="H124" s="433"/>
      <c r="I124" s="433"/>
      <c r="J124" s="76">
        <f t="shared" si="11"/>
        <v>57.0766</v>
      </c>
      <c r="K124" s="74" t="s">
        <v>203</v>
      </c>
      <c r="L124">
        <f t="shared" si="12"/>
        <v>57.0766</v>
      </c>
      <c r="M124" t="s">
        <v>1281</v>
      </c>
    </row>
    <row r="125" spans="1:13" ht="33.75" customHeight="1">
      <c r="A125" s="74" t="s">
        <v>198</v>
      </c>
      <c r="B125" s="74">
        <v>1163</v>
      </c>
      <c r="C125" s="75" t="s">
        <v>358</v>
      </c>
      <c r="D125" s="368"/>
      <c r="E125" s="369"/>
      <c r="F125" s="370"/>
      <c r="G125" s="432" t="s">
        <v>359</v>
      </c>
      <c r="H125" s="433"/>
      <c r="I125" s="433"/>
      <c r="J125" s="76">
        <f t="shared" si="11"/>
        <v>1.8997999999999997</v>
      </c>
      <c r="K125" s="74" t="s">
        <v>15</v>
      </c>
      <c r="L125">
        <f t="shared" si="12"/>
        <v>1.8997999999999997</v>
      </c>
      <c r="M125" t="s">
        <v>1282</v>
      </c>
    </row>
    <row r="126" spans="1:13" ht="33.75" customHeight="1">
      <c r="A126" s="74" t="s">
        <v>198</v>
      </c>
      <c r="B126" s="74">
        <v>1164</v>
      </c>
      <c r="C126" s="75" t="s">
        <v>360</v>
      </c>
      <c r="D126" s="368"/>
      <c r="E126" s="371"/>
      <c r="F126" s="370"/>
      <c r="G126" s="432" t="s">
        <v>361</v>
      </c>
      <c r="H126" s="433"/>
      <c r="I126" s="433"/>
      <c r="J126" s="76">
        <f t="shared" si="11"/>
        <v>13.463799999999999</v>
      </c>
      <c r="K126" s="74" t="s">
        <v>16</v>
      </c>
      <c r="L126">
        <f t="shared" si="12"/>
        <v>13.463799999999999</v>
      </c>
      <c r="M126" t="s">
        <v>1283</v>
      </c>
    </row>
    <row r="127" spans="1:13" ht="33.75" customHeight="1">
      <c r="A127" s="74" t="s">
        <v>198</v>
      </c>
      <c r="B127" s="74">
        <v>1165</v>
      </c>
      <c r="C127" s="75" t="s">
        <v>362</v>
      </c>
      <c r="D127" s="368"/>
      <c r="E127" s="371"/>
      <c r="F127" s="370"/>
      <c r="G127" s="432" t="s">
        <v>363</v>
      </c>
      <c r="H127" s="433"/>
      <c r="I127" s="433"/>
      <c r="J127" s="76">
        <f t="shared" si="11"/>
        <v>117.00289999999998</v>
      </c>
      <c r="K127" s="74" t="s">
        <v>203</v>
      </c>
      <c r="L127">
        <f t="shared" si="12"/>
        <v>117.00289999999998</v>
      </c>
      <c r="M127" t="s">
        <v>1284</v>
      </c>
    </row>
    <row r="128" spans="1:13" ht="33.75" customHeight="1">
      <c r="A128" s="74" t="s">
        <v>198</v>
      </c>
      <c r="B128" s="74">
        <v>1166</v>
      </c>
      <c r="C128" s="75" t="s">
        <v>364</v>
      </c>
      <c r="D128" s="372"/>
      <c r="E128" s="373"/>
      <c r="F128" s="374"/>
      <c r="G128" s="432" t="s">
        <v>365</v>
      </c>
      <c r="H128" s="433"/>
      <c r="I128" s="433"/>
      <c r="J128" s="76">
        <f t="shared" si="11"/>
        <v>3.8821999999999997</v>
      </c>
      <c r="K128" s="74" t="s">
        <v>15</v>
      </c>
      <c r="L128">
        <f t="shared" si="12"/>
        <v>3.8821999999999997</v>
      </c>
      <c r="M128" t="s">
        <v>1285</v>
      </c>
    </row>
    <row r="129" spans="1:13" ht="33.75" customHeight="1">
      <c r="A129" s="77" t="s">
        <v>198</v>
      </c>
      <c r="B129" s="77">
        <v>1167</v>
      </c>
      <c r="C129" s="78" t="s">
        <v>366</v>
      </c>
      <c r="D129" s="225" t="s">
        <v>1524</v>
      </c>
      <c r="E129" s="375"/>
      <c r="F129" s="376"/>
      <c r="G129" s="428" t="s">
        <v>355</v>
      </c>
      <c r="H129" s="429"/>
      <c r="I129" s="429"/>
      <c r="J129" s="79">
        <f t="shared" si="11"/>
        <v>9.541699999999999</v>
      </c>
      <c r="K129" s="77" t="s">
        <v>16</v>
      </c>
      <c r="L129">
        <f aca="true" t="shared" si="13" ref="L129:L134">J117*0.043</f>
        <v>9.541699999999999</v>
      </c>
      <c r="M129" t="s">
        <v>1286</v>
      </c>
    </row>
    <row r="130" spans="1:13" ht="33.75" customHeight="1">
      <c r="A130" s="77" t="s">
        <v>198</v>
      </c>
      <c r="B130" s="77">
        <v>1168</v>
      </c>
      <c r="C130" s="78" t="s">
        <v>367</v>
      </c>
      <c r="D130" s="377"/>
      <c r="E130" s="378"/>
      <c r="F130" s="379"/>
      <c r="G130" s="428" t="s">
        <v>357</v>
      </c>
      <c r="H130" s="429"/>
      <c r="I130" s="429"/>
      <c r="J130" s="79">
        <f t="shared" si="11"/>
        <v>41.5982</v>
      </c>
      <c r="K130" s="77" t="s">
        <v>203</v>
      </c>
      <c r="L130">
        <f t="shared" si="13"/>
        <v>41.5982</v>
      </c>
      <c r="M130" t="s">
        <v>1287</v>
      </c>
    </row>
    <row r="131" spans="1:13" ht="33.75" customHeight="1">
      <c r="A131" s="77" t="s">
        <v>198</v>
      </c>
      <c r="B131" s="77">
        <v>1169</v>
      </c>
      <c r="C131" s="78" t="s">
        <v>368</v>
      </c>
      <c r="D131" s="377"/>
      <c r="E131" s="378"/>
      <c r="F131" s="379"/>
      <c r="G131" s="428" t="s">
        <v>359</v>
      </c>
      <c r="H131" s="429"/>
      <c r="I131" s="429"/>
      <c r="J131" s="79">
        <f t="shared" si="11"/>
        <v>1.3845999999999996</v>
      </c>
      <c r="K131" s="77" t="s">
        <v>15</v>
      </c>
      <c r="L131">
        <f t="shared" si="13"/>
        <v>1.3845999999999996</v>
      </c>
      <c r="M131" t="s">
        <v>1288</v>
      </c>
    </row>
    <row r="132" spans="1:13" ht="33.75" customHeight="1">
      <c r="A132" s="77" t="s">
        <v>198</v>
      </c>
      <c r="B132" s="77">
        <v>1170</v>
      </c>
      <c r="C132" s="78" t="s">
        <v>369</v>
      </c>
      <c r="D132" s="377"/>
      <c r="E132" s="380"/>
      <c r="F132" s="379"/>
      <c r="G132" s="428" t="s">
        <v>361</v>
      </c>
      <c r="H132" s="429"/>
      <c r="I132" s="429"/>
      <c r="J132" s="79">
        <f t="shared" si="11"/>
        <v>9.812599999999998</v>
      </c>
      <c r="K132" s="77" t="s">
        <v>16</v>
      </c>
      <c r="L132">
        <f t="shared" si="13"/>
        <v>9.812599999999998</v>
      </c>
      <c r="M132" t="s">
        <v>1289</v>
      </c>
    </row>
    <row r="133" spans="1:13" ht="33.75" customHeight="1">
      <c r="A133" s="77" t="s">
        <v>198</v>
      </c>
      <c r="B133" s="77">
        <v>1171</v>
      </c>
      <c r="C133" s="78" t="s">
        <v>370</v>
      </c>
      <c r="D133" s="377"/>
      <c r="E133" s="380"/>
      <c r="F133" s="379"/>
      <c r="G133" s="428" t="s">
        <v>363</v>
      </c>
      <c r="H133" s="429"/>
      <c r="I133" s="429"/>
      <c r="J133" s="79">
        <f t="shared" si="11"/>
        <v>85.27329999999999</v>
      </c>
      <c r="K133" s="77" t="s">
        <v>203</v>
      </c>
      <c r="L133">
        <f t="shared" si="13"/>
        <v>85.27329999999999</v>
      </c>
      <c r="M133" t="s">
        <v>1290</v>
      </c>
    </row>
    <row r="134" spans="1:13" ht="33.75" customHeight="1">
      <c r="A134" s="77" t="s">
        <v>198</v>
      </c>
      <c r="B134" s="77">
        <v>1172</v>
      </c>
      <c r="C134" s="78" t="s">
        <v>371</v>
      </c>
      <c r="D134" s="381"/>
      <c r="E134" s="382"/>
      <c r="F134" s="383"/>
      <c r="G134" s="428" t="s">
        <v>365</v>
      </c>
      <c r="H134" s="429"/>
      <c r="I134" s="429"/>
      <c r="J134" s="79">
        <f t="shared" si="11"/>
        <v>2.8293999999999997</v>
      </c>
      <c r="K134" s="77" t="s">
        <v>15</v>
      </c>
      <c r="L134">
        <f t="shared" si="13"/>
        <v>2.8293999999999997</v>
      </c>
      <c r="M134" t="s">
        <v>1291</v>
      </c>
    </row>
    <row r="135" spans="1:11" s="33" customFormat="1" ht="27.75" customHeight="1" hidden="1">
      <c r="A135" s="80" t="s">
        <v>198</v>
      </c>
      <c r="B135" s="80"/>
      <c r="C135" s="81" t="s">
        <v>372</v>
      </c>
      <c r="D135" s="384" t="s">
        <v>215</v>
      </c>
      <c r="E135" s="385"/>
      <c r="F135" s="386"/>
      <c r="G135" s="426" t="s">
        <v>355</v>
      </c>
      <c r="H135" s="427"/>
      <c r="I135" s="427"/>
      <c r="J135" s="82">
        <v>5</v>
      </c>
      <c r="K135" s="80" t="s">
        <v>16</v>
      </c>
    </row>
    <row r="136" spans="1:11" s="33" customFormat="1" ht="27.75" customHeight="1" hidden="1">
      <c r="A136" s="80" t="s">
        <v>198</v>
      </c>
      <c r="B136" s="80"/>
      <c r="C136" s="81" t="s">
        <v>373</v>
      </c>
      <c r="D136" s="387"/>
      <c r="E136" s="388"/>
      <c r="F136" s="389"/>
      <c r="G136" s="426" t="s">
        <v>357</v>
      </c>
      <c r="H136" s="427"/>
      <c r="I136" s="427"/>
      <c r="J136" s="82">
        <v>21</v>
      </c>
      <c r="K136" s="80" t="s">
        <v>203</v>
      </c>
    </row>
    <row r="137" spans="1:11" s="33" customFormat="1" ht="27.75" customHeight="1" hidden="1">
      <c r="A137" s="80" t="s">
        <v>198</v>
      </c>
      <c r="B137" s="80"/>
      <c r="C137" s="81" t="s">
        <v>374</v>
      </c>
      <c r="D137" s="387"/>
      <c r="E137" s="388"/>
      <c r="F137" s="389"/>
      <c r="G137" s="426" t="s">
        <v>359</v>
      </c>
      <c r="H137" s="427"/>
      <c r="I137" s="427"/>
      <c r="J137" s="82">
        <v>1</v>
      </c>
      <c r="K137" s="80" t="s">
        <v>16</v>
      </c>
    </row>
    <row r="138" spans="1:11" s="33" customFormat="1" ht="27.75" customHeight="1" hidden="1">
      <c r="A138" s="80" t="s">
        <v>198</v>
      </c>
      <c r="B138" s="80"/>
      <c r="C138" s="81" t="s">
        <v>375</v>
      </c>
      <c r="D138" s="387"/>
      <c r="E138" s="390"/>
      <c r="F138" s="389"/>
      <c r="G138" s="426" t="s">
        <v>361</v>
      </c>
      <c r="H138" s="427"/>
      <c r="I138" s="427"/>
      <c r="J138" s="82">
        <v>5</v>
      </c>
      <c r="K138" s="80" t="s">
        <v>16</v>
      </c>
    </row>
    <row r="139" spans="1:11" s="33" customFormat="1" ht="27.75" customHeight="1" hidden="1">
      <c r="A139" s="80" t="s">
        <v>198</v>
      </c>
      <c r="B139" s="80"/>
      <c r="C139" s="81" t="s">
        <v>376</v>
      </c>
      <c r="D139" s="387"/>
      <c r="E139" s="390"/>
      <c r="F139" s="389"/>
      <c r="G139" s="426" t="s">
        <v>363</v>
      </c>
      <c r="H139" s="427"/>
      <c r="I139" s="427"/>
      <c r="J139" s="82">
        <v>43</v>
      </c>
      <c r="K139" s="80" t="s">
        <v>203</v>
      </c>
    </row>
    <row r="140" spans="1:11" s="33" customFormat="1" ht="27.75" customHeight="1" hidden="1">
      <c r="A140" s="80" t="s">
        <v>198</v>
      </c>
      <c r="B140" s="80"/>
      <c r="C140" s="81" t="s">
        <v>377</v>
      </c>
      <c r="D140" s="391"/>
      <c r="E140" s="392"/>
      <c r="F140" s="393"/>
      <c r="G140" s="426" t="s">
        <v>365</v>
      </c>
      <c r="H140" s="427"/>
      <c r="I140" s="427"/>
      <c r="J140" s="82">
        <v>1</v>
      </c>
      <c r="K140" s="80" t="s">
        <v>16</v>
      </c>
    </row>
    <row r="141" spans="1:11" s="29" customFormat="1" ht="27.75" customHeight="1" hidden="1">
      <c r="A141" s="83" t="s">
        <v>198</v>
      </c>
      <c r="B141" s="83"/>
      <c r="C141" s="84" t="s">
        <v>378</v>
      </c>
      <c r="D141" s="394" t="s">
        <v>213</v>
      </c>
      <c r="E141" s="395"/>
      <c r="F141" s="396"/>
      <c r="G141" s="424" t="s">
        <v>355</v>
      </c>
      <c r="H141" s="425"/>
      <c r="I141" s="425"/>
      <c r="J141" s="85">
        <v>4</v>
      </c>
      <c r="K141" s="83" t="s">
        <v>16</v>
      </c>
    </row>
    <row r="142" spans="1:11" s="29" customFormat="1" ht="27.75" customHeight="1" hidden="1">
      <c r="A142" s="83" t="s">
        <v>198</v>
      </c>
      <c r="B142" s="83"/>
      <c r="C142" s="84" t="s">
        <v>379</v>
      </c>
      <c r="D142" s="397"/>
      <c r="E142" s="398"/>
      <c r="F142" s="399"/>
      <c r="G142" s="424" t="s">
        <v>357</v>
      </c>
      <c r="H142" s="425"/>
      <c r="I142" s="425"/>
      <c r="J142" s="85">
        <v>19</v>
      </c>
      <c r="K142" s="83" t="s">
        <v>203</v>
      </c>
    </row>
    <row r="143" spans="1:11" s="29" customFormat="1" ht="27.75" customHeight="1" hidden="1">
      <c r="A143" s="83" t="s">
        <v>198</v>
      </c>
      <c r="B143" s="83"/>
      <c r="C143" s="84" t="s">
        <v>380</v>
      </c>
      <c r="D143" s="397"/>
      <c r="E143" s="398"/>
      <c r="F143" s="399"/>
      <c r="G143" s="424" t="s">
        <v>359</v>
      </c>
      <c r="H143" s="425"/>
      <c r="I143" s="425"/>
      <c r="J143" s="85">
        <v>1</v>
      </c>
      <c r="K143" s="83" t="s">
        <v>16</v>
      </c>
    </row>
    <row r="144" spans="1:11" s="29" customFormat="1" ht="27.75" customHeight="1" hidden="1">
      <c r="A144" s="83" t="s">
        <v>198</v>
      </c>
      <c r="B144" s="83"/>
      <c r="C144" s="84" t="s">
        <v>381</v>
      </c>
      <c r="D144" s="397"/>
      <c r="E144" s="400"/>
      <c r="F144" s="399"/>
      <c r="G144" s="424" t="s">
        <v>361</v>
      </c>
      <c r="H144" s="425"/>
      <c r="I144" s="425"/>
      <c r="J144" s="85">
        <v>4</v>
      </c>
      <c r="K144" s="83" t="s">
        <v>16</v>
      </c>
    </row>
    <row r="145" spans="1:11" s="29" customFormat="1" ht="27.75" customHeight="1" hidden="1">
      <c r="A145" s="83" t="s">
        <v>198</v>
      </c>
      <c r="B145" s="83"/>
      <c r="C145" s="84" t="s">
        <v>382</v>
      </c>
      <c r="D145" s="397"/>
      <c r="E145" s="400"/>
      <c r="F145" s="399"/>
      <c r="G145" s="424" t="s">
        <v>363</v>
      </c>
      <c r="H145" s="425"/>
      <c r="I145" s="425"/>
      <c r="J145" s="85">
        <v>39</v>
      </c>
      <c r="K145" s="83" t="s">
        <v>203</v>
      </c>
    </row>
    <row r="146" spans="1:11" s="29" customFormat="1" ht="27.75" customHeight="1" hidden="1">
      <c r="A146" s="83" t="s">
        <v>198</v>
      </c>
      <c r="B146" s="83"/>
      <c r="C146" s="84" t="s">
        <v>383</v>
      </c>
      <c r="D146" s="401"/>
      <c r="E146" s="402"/>
      <c r="F146" s="403"/>
      <c r="G146" s="424" t="s">
        <v>365</v>
      </c>
      <c r="H146" s="425"/>
      <c r="I146" s="425"/>
      <c r="J146" s="85">
        <v>1</v>
      </c>
      <c r="K146" s="83" t="s">
        <v>16</v>
      </c>
    </row>
    <row r="147" spans="1:11" s="29" customFormat="1" ht="27.75" customHeight="1" hidden="1">
      <c r="A147" s="86" t="s">
        <v>198</v>
      </c>
      <c r="B147" s="86"/>
      <c r="C147" s="87" t="s">
        <v>384</v>
      </c>
      <c r="D147" s="404" t="s">
        <v>214</v>
      </c>
      <c r="E147" s="405"/>
      <c r="F147" s="406"/>
      <c r="G147" s="422" t="s">
        <v>355</v>
      </c>
      <c r="H147" s="423"/>
      <c r="I147" s="423"/>
      <c r="J147" s="88">
        <v>4</v>
      </c>
      <c r="K147" s="86" t="s">
        <v>16</v>
      </c>
    </row>
    <row r="148" spans="1:11" s="29" customFormat="1" ht="27.75" customHeight="1" hidden="1">
      <c r="A148" s="86" t="s">
        <v>198</v>
      </c>
      <c r="B148" s="86"/>
      <c r="C148" s="87" t="s">
        <v>385</v>
      </c>
      <c r="D148" s="407"/>
      <c r="E148" s="408"/>
      <c r="F148" s="409"/>
      <c r="G148" s="422" t="s">
        <v>357</v>
      </c>
      <c r="H148" s="423"/>
      <c r="I148" s="423"/>
      <c r="J148" s="88">
        <v>17</v>
      </c>
      <c r="K148" s="86" t="s">
        <v>203</v>
      </c>
    </row>
    <row r="149" spans="1:11" s="29" customFormat="1" ht="27.75" customHeight="1" hidden="1">
      <c r="A149" s="86" t="s">
        <v>198</v>
      </c>
      <c r="B149" s="86"/>
      <c r="C149" s="87" t="s">
        <v>386</v>
      </c>
      <c r="D149" s="407"/>
      <c r="E149" s="408"/>
      <c r="F149" s="409"/>
      <c r="G149" s="422" t="s">
        <v>359</v>
      </c>
      <c r="H149" s="423"/>
      <c r="I149" s="423"/>
      <c r="J149" s="88">
        <v>1</v>
      </c>
      <c r="K149" s="86" t="s">
        <v>16</v>
      </c>
    </row>
    <row r="150" spans="1:11" s="29" customFormat="1" ht="27.75" customHeight="1" hidden="1">
      <c r="A150" s="86" t="s">
        <v>198</v>
      </c>
      <c r="B150" s="86"/>
      <c r="C150" s="87" t="s">
        <v>387</v>
      </c>
      <c r="D150" s="407"/>
      <c r="E150" s="410"/>
      <c r="F150" s="409"/>
      <c r="G150" s="422" t="s">
        <v>361</v>
      </c>
      <c r="H150" s="423"/>
      <c r="I150" s="423"/>
      <c r="J150" s="88">
        <v>4</v>
      </c>
      <c r="K150" s="86" t="s">
        <v>16</v>
      </c>
    </row>
    <row r="151" spans="1:11" s="29" customFormat="1" ht="27.75" customHeight="1" hidden="1">
      <c r="A151" s="86" t="s">
        <v>198</v>
      </c>
      <c r="B151" s="86"/>
      <c r="C151" s="87" t="s">
        <v>388</v>
      </c>
      <c r="D151" s="407"/>
      <c r="E151" s="410"/>
      <c r="F151" s="409"/>
      <c r="G151" s="422" t="s">
        <v>363</v>
      </c>
      <c r="H151" s="423"/>
      <c r="I151" s="423"/>
      <c r="J151" s="88">
        <v>35</v>
      </c>
      <c r="K151" s="86" t="s">
        <v>203</v>
      </c>
    </row>
    <row r="152" spans="1:11" s="29" customFormat="1" ht="27.75" customHeight="1" hidden="1">
      <c r="A152" s="86" t="s">
        <v>198</v>
      </c>
      <c r="B152" s="86"/>
      <c r="C152" s="87" t="s">
        <v>389</v>
      </c>
      <c r="D152" s="411"/>
      <c r="E152" s="412"/>
      <c r="F152" s="413"/>
      <c r="G152" s="422" t="s">
        <v>365</v>
      </c>
      <c r="H152" s="423"/>
      <c r="I152" s="423"/>
      <c r="J152" s="88">
        <v>1</v>
      </c>
      <c r="K152" s="86" t="s">
        <v>16</v>
      </c>
    </row>
    <row r="153" spans="1:11" ht="16.5" customHeight="1">
      <c r="A153" s="96"/>
      <c r="B153" s="96"/>
      <c r="C153" s="96"/>
      <c r="D153" s="96"/>
      <c r="E153" s="96"/>
      <c r="F153" s="96"/>
      <c r="G153" s="96"/>
      <c r="H153" s="96"/>
      <c r="I153" s="96"/>
      <c r="J153" s="96"/>
      <c r="K153" s="96"/>
    </row>
    <row r="154" spans="1:13" ht="45" customHeight="1">
      <c r="A154" s="70" t="s">
        <v>199</v>
      </c>
      <c r="B154" s="70">
        <v>1173</v>
      </c>
      <c r="C154" s="71" t="s">
        <v>390</v>
      </c>
      <c r="D154" s="360" t="s">
        <v>1546</v>
      </c>
      <c r="E154" s="361"/>
      <c r="F154" s="171" t="s">
        <v>1539</v>
      </c>
      <c r="G154" s="250" t="s">
        <v>200</v>
      </c>
      <c r="H154" s="430"/>
      <c r="I154" s="72" t="s">
        <v>958</v>
      </c>
      <c r="J154" s="73">
        <f aca="true" t="shared" si="14" ref="J154:J159">J41*0.7</f>
        <v>156.1</v>
      </c>
      <c r="K154" s="70" t="s">
        <v>16</v>
      </c>
      <c r="L154" s="18"/>
      <c r="M154" t="s">
        <v>1292</v>
      </c>
    </row>
    <row r="155" spans="1:13" ht="45" customHeight="1">
      <c r="A155" s="70" t="s">
        <v>199</v>
      </c>
      <c r="B155" s="70">
        <v>1174</v>
      </c>
      <c r="C155" s="71" t="s">
        <v>391</v>
      </c>
      <c r="D155" s="362"/>
      <c r="E155" s="363"/>
      <c r="F155" s="172"/>
      <c r="G155" s="431" t="s">
        <v>201</v>
      </c>
      <c r="H155" s="430"/>
      <c r="I155" s="72" t="s">
        <v>959</v>
      </c>
      <c r="J155" s="73">
        <f t="shared" si="14"/>
        <v>704.1999999999999</v>
      </c>
      <c r="K155" s="70" t="s">
        <v>203</v>
      </c>
      <c r="L155" s="18"/>
      <c r="M155" t="s">
        <v>1293</v>
      </c>
    </row>
    <row r="156" spans="1:13" ht="45" customHeight="1">
      <c r="A156" s="70" t="s">
        <v>199</v>
      </c>
      <c r="B156" s="70">
        <v>1175</v>
      </c>
      <c r="C156" s="71" t="s">
        <v>392</v>
      </c>
      <c r="D156" s="364"/>
      <c r="E156" s="365"/>
      <c r="F156" s="173"/>
      <c r="G156" s="250" t="s">
        <v>202</v>
      </c>
      <c r="H156" s="430"/>
      <c r="I156" s="95" t="s">
        <v>960</v>
      </c>
      <c r="J156" s="73">
        <f t="shared" si="14"/>
        <v>23.799999999999997</v>
      </c>
      <c r="K156" s="70" t="s">
        <v>15</v>
      </c>
      <c r="L156" s="18"/>
      <c r="M156" t="s">
        <v>1294</v>
      </c>
    </row>
    <row r="157" spans="1:13" ht="45" customHeight="1">
      <c r="A157" s="70" t="s">
        <v>199</v>
      </c>
      <c r="B157" s="70">
        <v>1176</v>
      </c>
      <c r="C157" s="71" t="s">
        <v>393</v>
      </c>
      <c r="D157" s="360" t="s">
        <v>1547</v>
      </c>
      <c r="E157" s="361"/>
      <c r="F157" s="171" t="s">
        <v>1544</v>
      </c>
      <c r="G157" s="250" t="s">
        <v>204</v>
      </c>
      <c r="H157" s="430"/>
      <c r="I157" s="72" t="s">
        <v>961</v>
      </c>
      <c r="J157" s="73">
        <f t="shared" si="14"/>
        <v>162.39999999999998</v>
      </c>
      <c r="K157" s="70" t="s">
        <v>16</v>
      </c>
      <c r="L157" s="18"/>
      <c r="M157" t="s">
        <v>1295</v>
      </c>
    </row>
    <row r="158" spans="1:13" ht="45" customHeight="1">
      <c r="A158" s="70" t="s">
        <v>199</v>
      </c>
      <c r="B158" s="70">
        <v>1177</v>
      </c>
      <c r="C158" s="71" t="s">
        <v>394</v>
      </c>
      <c r="D158" s="362"/>
      <c r="E158" s="363"/>
      <c r="F158" s="172"/>
      <c r="G158" s="431" t="s">
        <v>205</v>
      </c>
      <c r="H158" s="430"/>
      <c r="I158" s="72" t="s">
        <v>962</v>
      </c>
      <c r="J158" s="73">
        <f t="shared" si="14"/>
        <v>1456.6999999999998</v>
      </c>
      <c r="K158" s="70" t="s">
        <v>203</v>
      </c>
      <c r="L158" s="18"/>
      <c r="M158" t="s">
        <v>1296</v>
      </c>
    </row>
    <row r="159" spans="1:13" ht="45" customHeight="1">
      <c r="A159" s="70" t="s">
        <v>199</v>
      </c>
      <c r="B159" s="70">
        <v>1178</v>
      </c>
      <c r="C159" s="71" t="s">
        <v>395</v>
      </c>
      <c r="D159" s="364"/>
      <c r="E159" s="365"/>
      <c r="F159" s="173"/>
      <c r="G159" s="250" t="s">
        <v>202</v>
      </c>
      <c r="H159" s="430"/>
      <c r="I159" s="95" t="s">
        <v>963</v>
      </c>
      <c r="J159" s="73">
        <f t="shared" si="14"/>
        <v>48.3</v>
      </c>
      <c r="K159" s="70" t="s">
        <v>15</v>
      </c>
      <c r="L159" s="18"/>
      <c r="M159" t="s">
        <v>1297</v>
      </c>
    </row>
    <row r="160" spans="1:13" ht="33.75" customHeight="1">
      <c r="A160" s="74" t="s">
        <v>198</v>
      </c>
      <c r="B160" s="74">
        <v>1179</v>
      </c>
      <c r="C160" s="75" t="s">
        <v>396</v>
      </c>
      <c r="D160" s="203" t="s">
        <v>1525</v>
      </c>
      <c r="E160" s="366"/>
      <c r="F160" s="367"/>
      <c r="G160" s="432" t="s">
        <v>397</v>
      </c>
      <c r="H160" s="433"/>
      <c r="I160" s="433"/>
      <c r="J160" s="76">
        <f aca="true" t="shared" si="15" ref="J160:J171">SUM(L160)</f>
        <v>9.2099</v>
      </c>
      <c r="K160" s="74" t="s">
        <v>16</v>
      </c>
      <c r="L160">
        <f aca="true" t="shared" si="16" ref="L160:L165">J154*0.059</f>
        <v>9.2099</v>
      </c>
      <c r="M160" t="s">
        <v>1310</v>
      </c>
    </row>
    <row r="161" spans="1:13" ht="33.75" customHeight="1">
      <c r="A161" s="74" t="s">
        <v>198</v>
      </c>
      <c r="B161" s="74">
        <v>1180</v>
      </c>
      <c r="C161" s="75" t="s">
        <v>398</v>
      </c>
      <c r="D161" s="368"/>
      <c r="E161" s="369"/>
      <c r="F161" s="370"/>
      <c r="G161" s="432" t="s">
        <v>399</v>
      </c>
      <c r="H161" s="433"/>
      <c r="I161" s="433"/>
      <c r="J161" s="76">
        <f t="shared" si="15"/>
        <v>41.547799999999995</v>
      </c>
      <c r="K161" s="74" t="s">
        <v>203</v>
      </c>
      <c r="L161">
        <f t="shared" si="16"/>
        <v>41.547799999999995</v>
      </c>
      <c r="M161" t="s">
        <v>1311</v>
      </c>
    </row>
    <row r="162" spans="1:13" ht="33.75" customHeight="1">
      <c r="A162" s="74" t="s">
        <v>198</v>
      </c>
      <c r="B162" s="74">
        <v>1181</v>
      </c>
      <c r="C162" s="75" t="s">
        <v>400</v>
      </c>
      <c r="D162" s="368"/>
      <c r="E162" s="369"/>
      <c r="F162" s="370"/>
      <c r="G162" s="432" t="s">
        <v>401</v>
      </c>
      <c r="H162" s="433"/>
      <c r="I162" s="433"/>
      <c r="J162" s="76">
        <f t="shared" si="15"/>
        <v>1.4041999999999997</v>
      </c>
      <c r="K162" s="74" t="s">
        <v>15</v>
      </c>
      <c r="L162">
        <f t="shared" si="16"/>
        <v>1.4041999999999997</v>
      </c>
      <c r="M162" t="s">
        <v>1312</v>
      </c>
    </row>
    <row r="163" spans="1:13" ht="33.75" customHeight="1">
      <c r="A163" s="74" t="s">
        <v>198</v>
      </c>
      <c r="B163" s="74">
        <v>1182</v>
      </c>
      <c r="C163" s="75" t="s">
        <v>402</v>
      </c>
      <c r="D163" s="368"/>
      <c r="E163" s="371"/>
      <c r="F163" s="370"/>
      <c r="G163" s="432" t="s">
        <v>403</v>
      </c>
      <c r="H163" s="433"/>
      <c r="I163" s="433"/>
      <c r="J163" s="76">
        <f t="shared" si="15"/>
        <v>9.581599999999998</v>
      </c>
      <c r="K163" s="74" t="s">
        <v>16</v>
      </c>
      <c r="L163">
        <f t="shared" si="16"/>
        <v>9.581599999999998</v>
      </c>
      <c r="M163" t="s">
        <v>1313</v>
      </c>
    </row>
    <row r="164" spans="1:13" ht="33.75" customHeight="1">
      <c r="A164" s="74" t="s">
        <v>198</v>
      </c>
      <c r="B164" s="74">
        <v>1183</v>
      </c>
      <c r="C164" s="75" t="s">
        <v>404</v>
      </c>
      <c r="D164" s="368"/>
      <c r="E164" s="371"/>
      <c r="F164" s="370"/>
      <c r="G164" s="432" t="s">
        <v>405</v>
      </c>
      <c r="H164" s="433"/>
      <c r="I164" s="433"/>
      <c r="J164" s="76">
        <f t="shared" si="15"/>
        <v>85.94529999999999</v>
      </c>
      <c r="K164" s="74" t="s">
        <v>203</v>
      </c>
      <c r="L164">
        <f t="shared" si="16"/>
        <v>85.94529999999999</v>
      </c>
      <c r="M164" t="s">
        <v>1314</v>
      </c>
    </row>
    <row r="165" spans="1:13" ht="33.75" customHeight="1">
      <c r="A165" s="74" t="s">
        <v>198</v>
      </c>
      <c r="B165" s="74">
        <v>1184</v>
      </c>
      <c r="C165" s="75" t="s">
        <v>406</v>
      </c>
      <c r="D165" s="372"/>
      <c r="E165" s="373"/>
      <c r="F165" s="374"/>
      <c r="G165" s="432" t="s">
        <v>407</v>
      </c>
      <c r="H165" s="433"/>
      <c r="I165" s="433"/>
      <c r="J165" s="76">
        <f t="shared" si="15"/>
        <v>2.8497</v>
      </c>
      <c r="K165" s="74" t="s">
        <v>15</v>
      </c>
      <c r="L165">
        <f t="shared" si="16"/>
        <v>2.8497</v>
      </c>
      <c r="M165" t="s">
        <v>1315</v>
      </c>
    </row>
    <row r="166" spans="1:13" ht="33.75" customHeight="1">
      <c r="A166" s="77" t="s">
        <v>198</v>
      </c>
      <c r="B166" s="77">
        <v>1185</v>
      </c>
      <c r="C166" s="78" t="s">
        <v>408</v>
      </c>
      <c r="D166" s="225" t="s">
        <v>1522</v>
      </c>
      <c r="E166" s="375"/>
      <c r="F166" s="376"/>
      <c r="G166" s="428" t="s">
        <v>397</v>
      </c>
      <c r="H166" s="429"/>
      <c r="I166" s="429"/>
      <c r="J166" s="79">
        <f t="shared" si="15"/>
        <v>6.712299999999999</v>
      </c>
      <c r="K166" s="77" t="s">
        <v>16</v>
      </c>
      <c r="L166">
        <f aca="true" t="shared" si="17" ref="L166:L171">J154*0.043</f>
        <v>6.712299999999999</v>
      </c>
      <c r="M166" t="s">
        <v>1316</v>
      </c>
    </row>
    <row r="167" spans="1:13" ht="33.75" customHeight="1">
      <c r="A167" s="77" t="s">
        <v>198</v>
      </c>
      <c r="B167" s="77">
        <v>1186</v>
      </c>
      <c r="C167" s="78" t="s">
        <v>409</v>
      </c>
      <c r="D167" s="377"/>
      <c r="E167" s="378"/>
      <c r="F167" s="379"/>
      <c r="G167" s="428" t="s">
        <v>399</v>
      </c>
      <c r="H167" s="429"/>
      <c r="I167" s="429"/>
      <c r="J167" s="79">
        <f t="shared" si="15"/>
        <v>30.280599999999996</v>
      </c>
      <c r="K167" s="77" t="s">
        <v>203</v>
      </c>
      <c r="L167">
        <f t="shared" si="17"/>
        <v>30.280599999999996</v>
      </c>
      <c r="M167" t="s">
        <v>1317</v>
      </c>
    </row>
    <row r="168" spans="1:13" ht="33.75" customHeight="1">
      <c r="A168" s="77" t="s">
        <v>198</v>
      </c>
      <c r="B168" s="77">
        <v>1187</v>
      </c>
      <c r="C168" s="78" t="s">
        <v>410</v>
      </c>
      <c r="D168" s="377"/>
      <c r="E168" s="378"/>
      <c r="F168" s="379"/>
      <c r="G168" s="428" t="s">
        <v>401</v>
      </c>
      <c r="H168" s="429"/>
      <c r="I168" s="429"/>
      <c r="J168" s="79">
        <f t="shared" si="15"/>
        <v>1.0233999999999999</v>
      </c>
      <c r="K168" s="77" t="s">
        <v>15</v>
      </c>
      <c r="L168">
        <f t="shared" si="17"/>
        <v>1.0233999999999999</v>
      </c>
      <c r="M168" t="s">
        <v>1318</v>
      </c>
    </row>
    <row r="169" spans="1:13" ht="33.75" customHeight="1">
      <c r="A169" s="77" t="s">
        <v>198</v>
      </c>
      <c r="B169" s="77">
        <v>1188</v>
      </c>
      <c r="C169" s="78" t="s">
        <v>411</v>
      </c>
      <c r="D169" s="377"/>
      <c r="E169" s="380"/>
      <c r="F169" s="379"/>
      <c r="G169" s="428" t="s">
        <v>403</v>
      </c>
      <c r="H169" s="429"/>
      <c r="I169" s="429"/>
      <c r="J169" s="79">
        <f t="shared" si="15"/>
        <v>6.983199999999998</v>
      </c>
      <c r="K169" s="77" t="s">
        <v>16</v>
      </c>
      <c r="L169">
        <f t="shared" si="17"/>
        <v>6.983199999999998</v>
      </c>
      <c r="M169" t="s">
        <v>1319</v>
      </c>
    </row>
    <row r="170" spans="1:13" ht="33.75" customHeight="1">
      <c r="A170" s="77" t="s">
        <v>198</v>
      </c>
      <c r="B170" s="77">
        <v>1189</v>
      </c>
      <c r="C170" s="78" t="s">
        <v>412</v>
      </c>
      <c r="D170" s="377"/>
      <c r="E170" s="380"/>
      <c r="F170" s="379"/>
      <c r="G170" s="428" t="s">
        <v>405</v>
      </c>
      <c r="H170" s="429"/>
      <c r="I170" s="429"/>
      <c r="J170" s="79">
        <f t="shared" si="15"/>
        <v>62.63809999999999</v>
      </c>
      <c r="K170" s="77" t="s">
        <v>203</v>
      </c>
      <c r="L170">
        <f t="shared" si="17"/>
        <v>62.63809999999999</v>
      </c>
      <c r="M170" t="s">
        <v>1320</v>
      </c>
    </row>
    <row r="171" spans="1:13" ht="33.75" customHeight="1">
      <c r="A171" s="77" t="s">
        <v>198</v>
      </c>
      <c r="B171" s="77">
        <v>1190</v>
      </c>
      <c r="C171" s="78" t="s">
        <v>413</v>
      </c>
      <c r="D171" s="381"/>
      <c r="E171" s="382"/>
      <c r="F171" s="383"/>
      <c r="G171" s="428" t="s">
        <v>407</v>
      </c>
      <c r="H171" s="429"/>
      <c r="I171" s="429"/>
      <c r="J171" s="79">
        <f t="shared" si="15"/>
        <v>2.0768999999999997</v>
      </c>
      <c r="K171" s="77" t="s">
        <v>15</v>
      </c>
      <c r="L171">
        <f t="shared" si="17"/>
        <v>2.0768999999999997</v>
      </c>
      <c r="M171" t="s">
        <v>1321</v>
      </c>
    </row>
    <row r="172" spans="1:11" s="33" customFormat="1" ht="27.75" customHeight="1" hidden="1">
      <c r="A172" s="80" t="s">
        <v>198</v>
      </c>
      <c r="B172" s="80"/>
      <c r="C172" s="81" t="s">
        <v>414</v>
      </c>
      <c r="D172" s="384" t="s">
        <v>212</v>
      </c>
      <c r="E172" s="385"/>
      <c r="F172" s="386"/>
      <c r="G172" s="426" t="s">
        <v>397</v>
      </c>
      <c r="H172" s="427"/>
      <c r="I172" s="427"/>
      <c r="J172" s="82">
        <v>3</v>
      </c>
      <c r="K172" s="80" t="s">
        <v>16</v>
      </c>
    </row>
    <row r="173" spans="1:11" s="33" customFormat="1" ht="27.75" customHeight="1" hidden="1">
      <c r="A173" s="80" t="s">
        <v>198</v>
      </c>
      <c r="B173" s="80"/>
      <c r="C173" s="81" t="s">
        <v>415</v>
      </c>
      <c r="D173" s="387"/>
      <c r="E173" s="388"/>
      <c r="F173" s="389"/>
      <c r="G173" s="426" t="s">
        <v>399</v>
      </c>
      <c r="H173" s="427"/>
      <c r="I173" s="427"/>
      <c r="J173" s="82">
        <v>15</v>
      </c>
      <c r="K173" s="80" t="s">
        <v>203</v>
      </c>
    </row>
    <row r="174" spans="1:11" s="33" customFormat="1" ht="27.75" customHeight="1" hidden="1">
      <c r="A174" s="80" t="s">
        <v>198</v>
      </c>
      <c r="B174" s="80"/>
      <c r="C174" s="81" t="s">
        <v>416</v>
      </c>
      <c r="D174" s="387"/>
      <c r="E174" s="388"/>
      <c r="F174" s="389"/>
      <c r="G174" s="426" t="s">
        <v>401</v>
      </c>
      <c r="H174" s="427"/>
      <c r="I174" s="427"/>
      <c r="J174" s="82">
        <v>1</v>
      </c>
      <c r="K174" s="80" t="s">
        <v>16</v>
      </c>
    </row>
    <row r="175" spans="1:11" s="33" customFormat="1" ht="27.75" customHeight="1" hidden="1">
      <c r="A175" s="80" t="s">
        <v>198</v>
      </c>
      <c r="B175" s="80"/>
      <c r="C175" s="81" t="s">
        <v>417</v>
      </c>
      <c r="D175" s="387"/>
      <c r="E175" s="390"/>
      <c r="F175" s="389"/>
      <c r="G175" s="426" t="s">
        <v>403</v>
      </c>
      <c r="H175" s="427"/>
      <c r="I175" s="427"/>
      <c r="J175" s="82">
        <v>3</v>
      </c>
      <c r="K175" s="80" t="s">
        <v>16</v>
      </c>
    </row>
    <row r="176" spans="1:11" s="33" customFormat="1" ht="27.75" customHeight="1" hidden="1">
      <c r="A176" s="80" t="s">
        <v>198</v>
      </c>
      <c r="B176" s="80"/>
      <c r="C176" s="81" t="s">
        <v>418</v>
      </c>
      <c r="D176" s="387"/>
      <c r="E176" s="390"/>
      <c r="F176" s="389"/>
      <c r="G176" s="426" t="s">
        <v>405</v>
      </c>
      <c r="H176" s="427"/>
      <c r="I176" s="427"/>
      <c r="J176" s="82">
        <v>31</v>
      </c>
      <c r="K176" s="80" t="s">
        <v>203</v>
      </c>
    </row>
    <row r="177" spans="1:11" s="33" customFormat="1" ht="27.75" customHeight="1" hidden="1">
      <c r="A177" s="80" t="s">
        <v>198</v>
      </c>
      <c r="B177" s="80"/>
      <c r="C177" s="81" t="s">
        <v>419</v>
      </c>
      <c r="D177" s="391"/>
      <c r="E177" s="392"/>
      <c r="F177" s="393"/>
      <c r="G177" s="426" t="s">
        <v>407</v>
      </c>
      <c r="H177" s="427"/>
      <c r="I177" s="427"/>
      <c r="J177" s="82">
        <v>1</v>
      </c>
      <c r="K177" s="80" t="s">
        <v>16</v>
      </c>
    </row>
    <row r="178" spans="1:11" s="29" customFormat="1" ht="27.75" customHeight="1" hidden="1">
      <c r="A178" s="83" t="s">
        <v>198</v>
      </c>
      <c r="B178" s="83"/>
      <c r="C178" s="84" t="s">
        <v>420</v>
      </c>
      <c r="D178" s="394" t="s">
        <v>213</v>
      </c>
      <c r="E178" s="395"/>
      <c r="F178" s="396"/>
      <c r="G178" s="424" t="s">
        <v>397</v>
      </c>
      <c r="H178" s="425"/>
      <c r="I178" s="425"/>
      <c r="J178" s="85">
        <v>3</v>
      </c>
      <c r="K178" s="83" t="s">
        <v>16</v>
      </c>
    </row>
    <row r="179" spans="1:11" s="29" customFormat="1" ht="27.75" customHeight="1" hidden="1">
      <c r="A179" s="83" t="s">
        <v>198</v>
      </c>
      <c r="B179" s="83"/>
      <c r="C179" s="84" t="s">
        <v>421</v>
      </c>
      <c r="D179" s="397"/>
      <c r="E179" s="398"/>
      <c r="F179" s="399"/>
      <c r="G179" s="424" t="s">
        <v>399</v>
      </c>
      <c r="H179" s="425"/>
      <c r="I179" s="425"/>
      <c r="J179" s="85">
        <v>14</v>
      </c>
      <c r="K179" s="83" t="s">
        <v>203</v>
      </c>
    </row>
    <row r="180" spans="1:11" s="29" customFormat="1" ht="27.75" customHeight="1" hidden="1">
      <c r="A180" s="83" t="s">
        <v>198</v>
      </c>
      <c r="B180" s="83"/>
      <c r="C180" s="84" t="s">
        <v>422</v>
      </c>
      <c r="D180" s="397"/>
      <c r="E180" s="398"/>
      <c r="F180" s="399"/>
      <c r="G180" s="424" t="s">
        <v>401</v>
      </c>
      <c r="H180" s="425"/>
      <c r="I180" s="425"/>
      <c r="J180" s="85">
        <v>1</v>
      </c>
      <c r="K180" s="83" t="s">
        <v>16</v>
      </c>
    </row>
    <row r="181" spans="1:11" s="29" customFormat="1" ht="27.75" customHeight="1" hidden="1">
      <c r="A181" s="83" t="s">
        <v>198</v>
      </c>
      <c r="B181" s="83"/>
      <c r="C181" s="84" t="s">
        <v>423</v>
      </c>
      <c r="D181" s="397"/>
      <c r="E181" s="400"/>
      <c r="F181" s="399"/>
      <c r="G181" s="424" t="s">
        <v>403</v>
      </c>
      <c r="H181" s="425"/>
      <c r="I181" s="425"/>
      <c r="J181" s="85">
        <v>3</v>
      </c>
      <c r="K181" s="83" t="s">
        <v>16</v>
      </c>
    </row>
    <row r="182" spans="1:11" s="29" customFormat="1" ht="27.75" customHeight="1" hidden="1">
      <c r="A182" s="83" t="s">
        <v>198</v>
      </c>
      <c r="B182" s="83"/>
      <c r="C182" s="84" t="s">
        <v>424</v>
      </c>
      <c r="D182" s="397"/>
      <c r="E182" s="400"/>
      <c r="F182" s="399"/>
      <c r="G182" s="424" t="s">
        <v>405</v>
      </c>
      <c r="H182" s="425"/>
      <c r="I182" s="425"/>
      <c r="J182" s="85">
        <v>28</v>
      </c>
      <c r="K182" s="83" t="s">
        <v>203</v>
      </c>
    </row>
    <row r="183" spans="1:11" s="29" customFormat="1" ht="27.75" customHeight="1" hidden="1">
      <c r="A183" s="83" t="s">
        <v>198</v>
      </c>
      <c r="B183" s="83"/>
      <c r="C183" s="84" t="s">
        <v>425</v>
      </c>
      <c r="D183" s="401"/>
      <c r="E183" s="402"/>
      <c r="F183" s="403"/>
      <c r="G183" s="424" t="s">
        <v>407</v>
      </c>
      <c r="H183" s="425"/>
      <c r="I183" s="425"/>
      <c r="J183" s="85">
        <v>1</v>
      </c>
      <c r="K183" s="83" t="s">
        <v>16</v>
      </c>
    </row>
    <row r="184" spans="1:11" s="29" customFormat="1" ht="27.75" customHeight="1" hidden="1">
      <c r="A184" s="86" t="s">
        <v>198</v>
      </c>
      <c r="B184" s="86"/>
      <c r="C184" s="87" t="s">
        <v>426</v>
      </c>
      <c r="D184" s="404" t="s">
        <v>214</v>
      </c>
      <c r="E184" s="405"/>
      <c r="F184" s="406"/>
      <c r="G184" s="422" t="s">
        <v>397</v>
      </c>
      <c r="H184" s="423"/>
      <c r="I184" s="423"/>
      <c r="J184" s="88">
        <v>2</v>
      </c>
      <c r="K184" s="86" t="s">
        <v>16</v>
      </c>
    </row>
    <row r="185" spans="1:11" s="29" customFormat="1" ht="27.75" customHeight="1" hidden="1">
      <c r="A185" s="86" t="s">
        <v>198</v>
      </c>
      <c r="B185" s="86"/>
      <c r="C185" s="87" t="s">
        <v>427</v>
      </c>
      <c r="D185" s="407"/>
      <c r="E185" s="408"/>
      <c r="F185" s="409"/>
      <c r="G185" s="422" t="s">
        <v>399</v>
      </c>
      <c r="H185" s="423"/>
      <c r="I185" s="423"/>
      <c r="J185" s="88">
        <v>12</v>
      </c>
      <c r="K185" s="86" t="s">
        <v>203</v>
      </c>
    </row>
    <row r="186" spans="1:11" s="29" customFormat="1" ht="27.75" customHeight="1" hidden="1">
      <c r="A186" s="86" t="s">
        <v>198</v>
      </c>
      <c r="B186" s="86"/>
      <c r="C186" s="87" t="s">
        <v>428</v>
      </c>
      <c r="D186" s="407"/>
      <c r="E186" s="408"/>
      <c r="F186" s="409"/>
      <c r="G186" s="422" t="s">
        <v>401</v>
      </c>
      <c r="H186" s="423"/>
      <c r="I186" s="423"/>
      <c r="J186" s="88">
        <v>1</v>
      </c>
      <c r="K186" s="86" t="s">
        <v>16</v>
      </c>
    </row>
    <row r="187" spans="1:11" s="29" customFormat="1" ht="27.75" customHeight="1" hidden="1">
      <c r="A187" s="86" t="s">
        <v>198</v>
      </c>
      <c r="B187" s="86"/>
      <c r="C187" s="87" t="s">
        <v>429</v>
      </c>
      <c r="D187" s="407"/>
      <c r="E187" s="410"/>
      <c r="F187" s="409"/>
      <c r="G187" s="422" t="s">
        <v>403</v>
      </c>
      <c r="H187" s="423"/>
      <c r="I187" s="423"/>
      <c r="J187" s="88">
        <v>3</v>
      </c>
      <c r="K187" s="86" t="s">
        <v>16</v>
      </c>
    </row>
    <row r="188" spans="1:11" s="29" customFormat="1" ht="27.75" customHeight="1" hidden="1">
      <c r="A188" s="86" t="s">
        <v>198</v>
      </c>
      <c r="B188" s="86"/>
      <c r="C188" s="87" t="s">
        <v>430</v>
      </c>
      <c r="D188" s="407"/>
      <c r="E188" s="410"/>
      <c r="F188" s="409"/>
      <c r="G188" s="422" t="s">
        <v>405</v>
      </c>
      <c r="H188" s="423"/>
      <c r="I188" s="423"/>
      <c r="J188" s="88">
        <v>25</v>
      </c>
      <c r="K188" s="86" t="s">
        <v>203</v>
      </c>
    </row>
    <row r="189" spans="1:11" s="29" customFormat="1" ht="27.75" customHeight="1" hidden="1">
      <c r="A189" s="86" t="s">
        <v>198</v>
      </c>
      <c r="B189" s="86"/>
      <c r="C189" s="87" t="s">
        <v>431</v>
      </c>
      <c r="D189" s="411"/>
      <c r="E189" s="412"/>
      <c r="F189" s="413"/>
      <c r="G189" s="422" t="s">
        <v>407</v>
      </c>
      <c r="H189" s="423"/>
      <c r="I189" s="423"/>
      <c r="J189" s="88">
        <v>1</v>
      </c>
      <c r="K189" s="86" t="s">
        <v>16</v>
      </c>
    </row>
    <row r="190" spans="1:11" s="34" customFormat="1" ht="14.25" customHeight="1">
      <c r="A190" s="89"/>
      <c r="B190" s="89"/>
      <c r="C190" s="90"/>
      <c r="D190" s="91"/>
      <c r="E190" s="91"/>
      <c r="F190" s="91"/>
      <c r="G190" s="91"/>
      <c r="H190" s="92"/>
      <c r="I190" s="92"/>
      <c r="J190" s="93"/>
      <c r="K190" s="89"/>
    </row>
    <row r="191" spans="1:13" ht="36.75" customHeight="1">
      <c r="A191" s="70" t="s">
        <v>199</v>
      </c>
      <c r="B191" s="70">
        <v>1191</v>
      </c>
      <c r="C191" s="71" t="s">
        <v>432</v>
      </c>
      <c r="D191" s="360" t="s">
        <v>1548</v>
      </c>
      <c r="E191" s="361"/>
      <c r="F191" s="171" t="s">
        <v>1539</v>
      </c>
      <c r="G191" s="250" t="s">
        <v>200</v>
      </c>
      <c r="H191" s="430"/>
      <c r="I191" s="72" t="s">
        <v>958</v>
      </c>
      <c r="J191" s="73">
        <f aca="true" t="shared" si="18" ref="J191:J196">J41*0.7</f>
        <v>156.1</v>
      </c>
      <c r="K191" s="70" t="s">
        <v>16</v>
      </c>
      <c r="M191" t="s">
        <v>1292</v>
      </c>
    </row>
    <row r="192" spans="1:13" ht="36.75" customHeight="1">
      <c r="A192" s="70" t="s">
        <v>199</v>
      </c>
      <c r="B192" s="70">
        <v>1192</v>
      </c>
      <c r="C192" s="71" t="s">
        <v>433</v>
      </c>
      <c r="D192" s="362"/>
      <c r="E192" s="363"/>
      <c r="F192" s="172"/>
      <c r="G192" s="431" t="s">
        <v>201</v>
      </c>
      <c r="H192" s="430"/>
      <c r="I192" s="72" t="s">
        <v>959</v>
      </c>
      <c r="J192" s="73">
        <f t="shared" si="18"/>
        <v>704.1999999999999</v>
      </c>
      <c r="K192" s="70" t="s">
        <v>203</v>
      </c>
      <c r="M192" t="s">
        <v>1293</v>
      </c>
    </row>
    <row r="193" spans="1:13" ht="36.75" customHeight="1">
      <c r="A193" s="70" t="s">
        <v>199</v>
      </c>
      <c r="B193" s="70">
        <v>1193</v>
      </c>
      <c r="C193" s="71" t="s">
        <v>434</v>
      </c>
      <c r="D193" s="364"/>
      <c r="E193" s="365"/>
      <c r="F193" s="173"/>
      <c r="G193" s="250" t="s">
        <v>202</v>
      </c>
      <c r="H193" s="430"/>
      <c r="I193" s="95" t="s">
        <v>960</v>
      </c>
      <c r="J193" s="73">
        <f t="shared" si="18"/>
        <v>23.799999999999997</v>
      </c>
      <c r="K193" s="70" t="s">
        <v>15</v>
      </c>
      <c r="M193" t="s">
        <v>1294</v>
      </c>
    </row>
    <row r="194" spans="1:13" ht="36.75" customHeight="1">
      <c r="A194" s="70" t="s">
        <v>199</v>
      </c>
      <c r="B194" s="70">
        <v>1194</v>
      </c>
      <c r="C194" s="71" t="s">
        <v>435</v>
      </c>
      <c r="D194" s="360" t="s">
        <v>1549</v>
      </c>
      <c r="E194" s="361"/>
      <c r="F194" s="171" t="s">
        <v>1544</v>
      </c>
      <c r="G194" s="250" t="s">
        <v>204</v>
      </c>
      <c r="H194" s="430"/>
      <c r="I194" s="72" t="s">
        <v>961</v>
      </c>
      <c r="J194" s="73">
        <f t="shared" si="18"/>
        <v>162.39999999999998</v>
      </c>
      <c r="K194" s="70" t="s">
        <v>16</v>
      </c>
      <c r="M194" t="s">
        <v>1295</v>
      </c>
    </row>
    <row r="195" spans="1:13" ht="36.75" customHeight="1">
      <c r="A195" s="70" t="s">
        <v>199</v>
      </c>
      <c r="B195" s="70">
        <v>1195</v>
      </c>
      <c r="C195" s="71" t="s">
        <v>436</v>
      </c>
      <c r="D195" s="362"/>
      <c r="E195" s="363"/>
      <c r="F195" s="172"/>
      <c r="G195" s="431" t="s">
        <v>205</v>
      </c>
      <c r="H195" s="430"/>
      <c r="I195" s="72" t="s">
        <v>962</v>
      </c>
      <c r="J195" s="73">
        <f t="shared" si="18"/>
        <v>1456.6999999999998</v>
      </c>
      <c r="K195" s="70" t="s">
        <v>203</v>
      </c>
      <c r="M195" t="s">
        <v>1296</v>
      </c>
    </row>
    <row r="196" spans="1:13" ht="36.75" customHeight="1">
      <c r="A196" s="70" t="s">
        <v>199</v>
      </c>
      <c r="B196" s="70">
        <v>1196</v>
      </c>
      <c r="C196" s="71" t="s">
        <v>437</v>
      </c>
      <c r="D196" s="364"/>
      <c r="E196" s="365"/>
      <c r="F196" s="173"/>
      <c r="G196" s="250" t="s">
        <v>202</v>
      </c>
      <c r="H196" s="430"/>
      <c r="I196" s="95" t="s">
        <v>963</v>
      </c>
      <c r="J196" s="73">
        <f t="shared" si="18"/>
        <v>48.3</v>
      </c>
      <c r="K196" s="70" t="s">
        <v>15</v>
      </c>
      <c r="M196" t="s">
        <v>1297</v>
      </c>
    </row>
    <row r="197" spans="1:13" ht="33.75" customHeight="1">
      <c r="A197" s="74" t="s">
        <v>198</v>
      </c>
      <c r="B197" s="74">
        <v>1197</v>
      </c>
      <c r="C197" s="75" t="s">
        <v>438</v>
      </c>
      <c r="D197" s="203" t="s">
        <v>1525</v>
      </c>
      <c r="E197" s="366"/>
      <c r="F197" s="367"/>
      <c r="G197" s="432" t="s">
        <v>439</v>
      </c>
      <c r="H197" s="433"/>
      <c r="I197" s="433"/>
      <c r="J197" s="76">
        <f aca="true" t="shared" si="19" ref="J197:J208">SUM(L197)</f>
        <v>9.2099</v>
      </c>
      <c r="K197" s="74" t="s">
        <v>16</v>
      </c>
      <c r="L197">
        <f aca="true" t="shared" si="20" ref="L197:L202">J191*0.059</f>
        <v>9.2099</v>
      </c>
      <c r="M197" t="s">
        <v>1322</v>
      </c>
    </row>
    <row r="198" spans="1:13" ht="33.75" customHeight="1">
      <c r="A198" s="74" t="s">
        <v>198</v>
      </c>
      <c r="B198" s="74">
        <v>1198</v>
      </c>
      <c r="C198" s="75" t="s">
        <v>440</v>
      </c>
      <c r="D198" s="368"/>
      <c r="E198" s="369"/>
      <c r="F198" s="370"/>
      <c r="G198" s="432" t="s">
        <v>441</v>
      </c>
      <c r="H198" s="433"/>
      <c r="I198" s="433"/>
      <c r="J198" s="76">
        <f t="shared" si="19"/>
        <v>41.547799999999995</v>
      </c>
      <c r="K198" s="74" t="s">
        <v>203</v>
      </c>
      <c r="L198">
        <f t="shared" si="20"/>
        <v>41.547799999999995</v>
      </c>
      <c r="M198" t="s">
        <v>1323</v>
      </c>
    </row>
    <row r="199" spans="1:13" ht="33.75" customHeight="1">
      <c r="A199" s="74" t="s">
        <v>198</v>
      </c>
      <c r="B199" s="74">
        <v>1199</v>
      </c>
      <c r="C199" s="75" t="s">
        <v>442</v>
      </c>
      <c r="D199" s="368"/>
      <c r="E199" s="369"/>
      <c r="F199" s="370"/>
      <c r="G199" s="432" t="s">
        <v>443</v>
      </c>
      <c r="H199" s="433"/>
      <c r="I199" s="433"/>
      <c r="J199" s="76">
        <f t="shared" si="19"/>
        <v>1.4041999999999997</v>
      </c>
      <c r="K199" s="74" t="s">
        <v>15</v>
      </c>
      <c r="L199">
        <f t="shared" si="20"/>
        <v>1.4041999999999997</v>
      </c>
      <c r="M199" t="s">
        <v>1324</v>
      </c>
    </row>
    <row r="200" spans="1:13" ht="33.75" customHeight="1">
      <c r="A200" s="74" t="s">
        <v>198</v>
      </c>
      <c r="B200" s="74">
        <v>1200</v>
      </c>
      <c r="C200" s="75" t="s">
        <v>444</v>
      </c>
      <c r="D200" s="368"/>
      <c r="E200" s="371"/>
      <c r="F200" s="370"/>
      <c r="G200" s="432" t="s">
        <v>445</v>
      </c>
      <c r="H200" s="433"/>
      <c r="I200" s="433"/>
      <c r="J200" s="76">
        <f t="shared" si="19"/>
        <v>9.581599999999998</v>
      </c>
      <c r="K200" s="74" t="s">
        <v>16</v>
      </c>
      <c r="L200">
        <f t="shared" si="20"/>
        <v>9.581599999999998</v>
      </c>
      <c r="M200" t="s">
        <v>1325</v>
      </c>
    </row>
    <row r="201" spans="1:13" ht="33.75" customHeight="1">
      <c r="A201" s="74" t="s">
        <v>198</v>
      </c>
      <c r="B201" s="74">
        <v>1201</v>
      </c>
      <c r="C201" s="75" t="s">
        <v>446</v>
      </c>
      <c r="D201" s="368"/>
      <c r="E201" s="371"/>
      <c r="F201" s="370"/>
      <c r="G201" s="432" t="s">
        <v>447</v>
      </c>
      <c r="H201" s="433"/>
      <c r="I201" s="433"/>
      <c r="J201" s="76">
        <f t="shared" si="19"/>
        <v>85.94529999999999</v>
      </c>
      <c r="K201" s="74" t="s">
        <v>203</v>
      </c>
      <c r="L201">
        <f t="shared" si="20"/>
        <v>85.94529999999999</v>
      </c>
      <c r="M201" t="s">
        <v>1326</v>
      </c>
    </row>
    <row r="202" spans="1:13" ht="33.75" customHeight="1">
      <c r="A202" s="74" t="s">
        <v>198</v>
      </c>
      <c r="B202" s="74">
        <v>1202</v>
      </c>
      <c r="C202" s="75" t="s">
        <v>448</v>
      </c>
      <c r="D202" s="372"/>
      <c r="E202" s="373"/>
      <c r="F202" s="374"/>
      <c r="G202" s="432" t="s">
        <v>449</v>
      </c>
      <c r="H202" s="433"/>
      <c r="I202" s="433"/>
      <c r="J202" s="76">
        <f t="shared" si="19"/>
        <v>2.8497</v>
      </c>
      <c r="K202" s="74" t="s">
        <v>15</v>
      </c>
      <c r="L202">
        <f t="shared" si="20"/>
        <v>2.8497</v>
      </c>
      <c r="M202" t="s">
        <v>1327</v>
      </c>
    </row>
    <row r="203" spans="1:13" ht="33.75" customHeight="1">
      <c r="A203" s="77" t="s">
        <v>198</v>
      </c>
      <c r="B203" s="77">
        <v>1203</v>
      </c>
      <c r="C203" s="78" t="s">
        <v>450</v>
      </c>
      <c r="D203" s="225" t="s">
        <v>1526</v>
      </c>
      <c r="E203" s="375"/>
      <c r="F203" s="376"/>
      <c r="G203" s="428" t="s">
        <v>439</v>
      </c>
      <c r="H203" s="429"/>
      <c r="I203" s="429"/>
      <c r="J203" s="79">
        <f t="shared" si="19"/>
        <v>6.712299999999999</v>
      </c>
      <c r="K203" s="77" t="s">
        <v>16</v>
      </c>
      <c r="L203">
        <f aca="true" t="shared" si="21" ref="L203:L208">J191*0.043</f>
        <v>6.712299999999999</v>
      </c>
      <c r="M203" t="s">
        <v>1328</v>
      </c>
    </row>
    <row r="204" spans="1:13" ht="33.75" customHeight="1">
      <c r="A204" s="77" t="s">
        <v>198</v>
      </c>
      <c r="B204" s="77">
        <v>1204</v>
      </c>
      <c r="C204" s="78" t="s">
        <v>451</v>
      </c>
      <c r="D204" s="377"/>
      <c r="E204" s="378"/>
      <c r="F204" s="379"/>
      <c r="G204" s="428" t="s">
        <v>441</v>
      </c>
      <c r="H204" s="429"/>
      <c r="I204" s="429"/>
      <c r="J204" s="79">
        <f t="shared" si="19"/>
        <v>30.280599999999996</v>
      </c>
      <c r="K204" s="77" t="s">
        <v>203</v>
      </c>
      <c r="L204">
        <f t="shared" si="21"/>
        <v>30.280599999999996</v>
      </c>
      <c r="M204" t="s">
        <v>1329</v>
      </c>
    </row>
    <row r="205" spans="1:13" ht="33.75" customHeight="1">
      <c r="A205" s="77" t="s">
        <v>198</v>
      </c>
      <c r="B205" s="77">
        <v>1205</v>
      </c>
      <c r="C205" s="78" t="s">
        <v>452</v>
      </c>
      <c r="D205" s="377"/>
      <c r="E205" s="378"/>
      <c r="F205" s="379"/>
      <c r="G205" s="428" t="s">
        <v>443</v>
      </c>
      <c r="H205" s="429"/>
      <c r="I205" s="429"/>
      <c r="J205" s="79">
        <f t="shared" si="19"/>
        <v>1.0233999999999999</v>
      </c>
      <c r="K205" s="77" t="s">
        <v>15</v>
      </c>
      <c r="L205">
        <f t="shared" si="21"/>
        <v>1.0233999999999999</v>
      </c>
      <c r="M205" t="s">
        <v>1330</v>
      </c>
    </row>
    <row r="206" spans="1:13" ht="33.75" customHeight="1">
      <c r="A206" s="77" t="s">
        <v>198</v>
      </c>
      <c r="B206" s="77">
        <v>1206</v>
      </c>
      <c r="C206" s="78" t="s">
        <v>453</v>
      </c>
      <c r="D206" s="377"/>
      <c r="E206" s="380"/>
      <c r="F206" s="379"/>
      <c r="G206" s="428" t="s">
        <v>445</v>
      </c>
      <c r="H206" s="429"/>
      <c r="I206" s="429"/>
      <c r="J206" s="79">
        <f t="shared" si="19"/>
        <v>6.983199999999998</v>
      </c>
      <c r="K206" s="77" t="s">
        <v>16</v>
      </c>
      <c r="L206">
        <f t="shared" si="21"/>
        <v>6.983199999999998</v>
      </c>
      <c r="M206" t="s">
        <v>1331</v>
      </c>
    </row>
    <row r="207" spans="1:13" ht="33.75" customHeight="1">
      <c r="A207" s="77" t="s">
        <v>198</v>
      </c>
      <c r="B207" s="77">
        <v>1207</v>
      </c>
      <c r="C207" s="78" t="s">
        <v>454</v>
      </c>
      <c r="D207" s="377"/>
      <c r="E207" s="380"/>
      <c r="F207" s="379"/>
      <c r="G207" s="428" t="s">
        <v>447</v>
      </c>
      <c r="H207" s="429"/>
      <c r="I207" s="429"/>
      <c r="J207" s="79">
        <f t="shared" si="19"/>
        <v>62.63809999999999</v>
      </c>
      <c r="K207" s="77" t="s">
        <v>203</v>
      </c>
      <c r="L207">
        <f t="shared" si="21"/>
        <v>62.63809999999999</v>
      </c>
      <c r="M207" t="s">
        <v>1332</v>
      </c>
    </row>
    <row r="208" spans="1:13" ht="33.75" customHeight="1">
      <c r="A208" s="77" t="s">
        <v>198</v>
      </c>
      <c r="B208" s="77">
        <v>1208</v>
      </c>
      <c r="C208" s="78" t="s">
        <v>455</v>
      </c>
      <c r="D208" s="381"/>
      <c r="E208" s="382"/>
      <c r="F208" s="383"/>
      <c r="G208" s="428" t="s">
        <v>449</v>
      </c>
      <c r="H208" s="429"/>
      <c r="I208" s="429"/>
      <c r="J208" s="79">
        <f t="shared" si="19"/>
        <v>2.0768999999999997</v>
      </c>
      <c r="K208" s="77" t="s">
        <v>15</v>
      </c>
      <c r="L208">
        <f t="shared" si="21"/>
        <v>2.0768999999999997</v>
      </c>
      <c r="M208" t="s">
        <v>1333</v>
      </c>
    </row>
    <row r="209" spans="1:11" s="33" customFormat="1" ht="27.75" customHeight="1" hidden="1">
      <c r="A209" s="80" t="s">
        <v>198</v>
      </c>
      <c r="B209" s="80"/>
      <c r="C209" s="81" t="s">
        <v>456</v>
      </c>
      <c r="D209" s="384" t="s">
        <v>212</v>
      </c>
      <c r="E209" s="385"/>
      <c r="F209" s="386"/>
      <c r="G209" s="426" t="s">
        <v>439</v>
      </c>
      <c r="H209" s="427"/>
      <c r="I209" s="427"/>
      <c r="J209" s="82">
        <v>3</v>
      </c>
      <c r="K209" s="80" t="s">
        <v>16</v>
      </c>
    </row>
    <row r="210" spans="1:11" s="33" customFormat="1" ht="27.75" customHeight="1" hidden="1">
      <c r="A210" s="80" t="s">
        <v>198</v>
      </c>
      <c r="B210" s="80"/>
      <c r="C210" s="81" t="s">
        <v>457</v>
      </c>
      <c r="D210" s="387"/>
      <c r="E210" s="388"/>
      <c r="F210" s="389"/>
      <c r="G210" s="426" t="s">
        <v>441</v>
      </c>
      <c r="H210" s="427"/>
      <c r="I210" s="427"/>
      <c r="J210" s="82">
        <v>15</v>
      </c>
      <c r="K210" s="80" t="s">
        <v>203</v>
      </c>
    </row>
    <row r="211" spans="1:11" s="33" customFormat="1" ht="27.75" customHeight="1" hidden="1">
      <c r="A211" s="80" t="s">
        <v>198</v>
      </c>
      <c r="B211" s="80"/>
      <c r="C211" s="81" t="s">
        <v>458</v>
      </c>
      <c r="D211" s="387"/>
      <c r="E211" s="388"/>
      <c r="F211" s="389"/>
      <c r="G211" s="426" t="s">
        <v>443</v>
      </c>
      <c r="H211" s="427"/>
      <c r="I211" s="427"/>
      <c r="J211" s="82">
        <v>1</v>
      </c>
      <c r="K211" s="80" t="s">
        <v>16</v>
      </c>
    </row>
    <row r="212" spans="1:11" s="33" customFormat="1" ht="27.75" customHeight="1" hidden="1">
      <c r="A212" s="80" t="s">
        <v>198</v>
      </c>
      <c r="B212" s="80"/>
      <c r="C212" s="81" t="s">
        <v>459</v>
      </c>
      <c r="D212" s="387"/>
      <c r="E212" s="390"/>
      <c r="F212" s="389"/>
      <c r="G212" s="426" t="s">
        <v>445</v>
      </c>
      <c r="H212" s="427"/>
      <c r="I212" s="427"/>
      <c r="J212" s="82">
        <v>3</v>
      </c>
      <c r="K212" s="80" t="s">
        <v>16</v>
      </c>
    </row>
    <row r="213" spans="1:11" s="33" customFormat="1" ht="27.75" customHeight="1" hidden="1">
      <c r="A213" s="80" t="s">
        <v>198</v>
      </c>
      <c r="B213" s="80"/>
      <c r="C213" s="81" t="s">
        <v>460</v>
      </c>
      <c r="D213" s="387"/>
      <c r="E213" s="390"/>
      <c r="F213" s="389"/>
      <c r="G213" s="426" t="s">
        <v>447</v>
      </c>
      <c r="H213" s="427"/>
      <c r="I213" s="427"/>
      <c r="J213" s="82">
        <v>31</v>
      </c>
      <c r="K213" s="80" t="s">
        <v>203</v>
      </c>
    </row>
    <row r="214" spans="1:11" s="33" customFormat="1" ht="27.75" customHeight="1" hidden="1">
      <c r="A214" s="80" t="s">
        <v>198</v>
      </c>
      <c r="B214" s="80"/>
      <c r="C214" s="81" t="s">
        <v>461</v>
      </c>
      <c r="D214" s="391"/>
      <c r="E214" s="392"/>
      <c r="F214" s="393"/>
      <c r="G214" s="426" t="s">
        <v>449</v>
      </c>
      <c r="H214" s="427"/>
      <c r="I214" s="427"/>
      <c r="J214" s="82">
        <v>1</v>
      </c>
      <c r="K214" s="80" t="s">
        <v>16</v>
      </c>
    </row>
    <row r="215" spans="1:11" s="29" customFormat="1" ht="27.75" customHeight="1" hidden="1">
      <c r="A215" s="83" t="s">
        <v>198</v>
      </c>
      <c r="B215" s="83"/>
      <c r="C215" s="84" t="s">
        <v>462</v>
      </c>
      <c r="D215" s="394" t="s">
        <v>213</v>
      </c>
      <c r="E215" s="395"/>
      <c r="F215" s="396"/>
      <c r="G215" s="424" t="s">
        <v>439</v>
      </c>
      <c r="H215" s="425"/>
      <c r="I215" s="425"/>
      <c r="J215" s="85">
        <v>3</v>
      </c>
      <c r="K215" s="83" t="s">
        <v>16</v>
      </c>
    </row>
    <row r="216" spans="1:11" s="29" customFormat="1" ht="27.75" customHeight="1" hidden="1">
      <c r="A216" s="83" t="s">
        <v>198</v>
      </c>
      <c r="B216" s="83"/>
      <c r="C216" s="84" t="s">
        <v>463</v>
      </c>
      <c r="D216" s="397"/>
      <c r="E216" s="398"/>
      <c r="F216" s="399"/>
      <c r="G216" s="424" t="s">
        <v>441</v>
      </c>
      <c r="H216" s="425"/>
      <c r="I216" s="425"/>
      <c r="J216" s="85">
        <v>14</v>
      </c>
      <c r="K216" s="83" t="s">
        <v>203</v>
      </c>
    </row>
    <row r="217" spans="1:11" s="29" customFormat="1" ht="27.75" customHeight="1" hidden="1">
      <c r="A217" s="83" t="s">
        <v>198</v>
      </c>
      <c r="B217" s="83"/>
      <c r="C217" s="84" t="s">
        <v>464</v>
      </c>
      <c r="D217" s="397"/>
      <c r="E217" s="398"/>
      <c r="F217" s="399"/>
      <c r="G217" s="424" t="s">
        <v>443</v>
      </c>
      <c r="H217" s="425"/>
      <c r="I217" s="425"/>
      <c r="J217" s="85">
        <v>1</v>
      </c>
      <c r="K217" s="83" t="s">
        <v>16</v>
      </c>
    </row>
    <row r="218" spans="1:11" s="29" customFormat="1" ht="27.75" customHeight="1" hidden="1">
      <c r="A218" s="83" t="s">
        <v>198</v>
      </c>
      <c r="B218" s="83"/>
      <c r="C218" s="84" t="s">
        <v>465</v>
      </c>
      <c r="D218" s="397"/>
      <c r="E218" s="400"/>
      <c r="F218" s="399"/>
      <c r="G218" s="424" t="s">
        <v>445</v>
      </c>
      <c r="H218" s="425"/>
      <c r="I218" s="425"/>
      <c r="J218" s="85">
        <v>3</v>
      </c>
      <c r="K218" s="83" t="s">
        <v>16</v>
      </c>
    </row>
    <row r="219" spans="1:11" s="29" customFormat="1" ht="27.75" customHeight="1" hidden="1">
      <c r="A219" s="83" t="s">
        <v>198</v>
      </c>
      <c r="B219" s="83"/>
      <c r="C219" s="84" t="s">
        <v>466</v>
      </c>
      <c r="D219" s="397"/>
      <c r="E219" s="400"/>
      <c r="F219" s="399"/>
      <c r="G219" s="424" t="s">
        <v>447</v>
      </c>
      <c r="H219" s="425"/>
      <c r="I219" s="425"/>
      <c r="J219" s="85">
        <v>28</v>
      </c>
      <c r="K219" s="83" t="s">
        <v>203</v>
      </c>
    </row>
    <row r="220" spans="1:11" s="29" customFormat="1" ht="27.75" customHeight="1" hidden="1">
      <c r="A220" s="83" t="s">
        <v>198</v>
      </c>
      <c r="B220" s="83"/>
      <c r="C220" s="84" t="s">
        <v>467</v>
      </c>
      <c r="D220" s="401"/>
      <c r="E220" s="402"/>
      <c r="F220" s="403"/>
      <c r="G220" s="424" t="s">
        <v>449</v>
      </c>
      <c r="H220" s="425"/>
      <c r="I220" s="425"/>
      <c r="J220" s="85">
        <v>1</v>
      </c>
      <c r="K220" s="83" t="s">
        <v>16</v>
      </c>
    </row>
    <row r="221" spans="1:11" s="29" customFormat="1" ht="27.75" customHeight="1" hidden="1">
      <c r="A221" s="86" t="s">
        <v>198</v>
      </c>
      <c r="B221" s="86"/>
      <c r="C221" s="87" t="s">
        <v>468</v>
      </c>
      <c r="D221" s="404" t="s">
        <v>214</v>
      </c>
      <c r="E221" s="405"/>
      <c r="F221" s="406"/>
      <c r="G221" s="422" t="s">
        <v>439</v>
      </c>
      <c r="H221" s="423"/>
      <c r="I221" s="423"/>
      <c r="J221" s="88">
        <v>2</v>
      </c>
      <c r="K221" s="86" t="s">
        <v>16</v>
      </c>
    </row>
    <row r="222" spans="1:11" s="29" customFormat="1" ht="27.75" customHeight="1" hidden="1">
      <c r="A222" s="86" t="s">
        <v>198</v>
      </c>
      <c r="B222" s="86"/>
      <c r="C222" s="87" t="s">
        <v>469</v>
      </c>
      <c r="D222" s="407"/>
      <c r="E222" s="408"/>
      <c r="F222" s="409"/>
      <c r="G222" s="422" t="s">
        <v>441</v>
      </c>
      <c r="H222" s="423"/>
      <c r="I222" s="423"/>
      <c r="J222" s="88">
        <v>12</v>
      </c>
      <c r="K222" s="86" t="s">
        <v>203</v>
      </c>
    </row>
    <row r="223" spans="1:11" s="29" customFormat="1" ht="27.75" customHeight="1" hidden="1">
      <c r="A223" s="86" t="s">
        <v>198</v>
      </c>
      <c r="B223" s="86"/>
      <c r="C223" s="87" t="s">
        <v>470</v>
      </c>
      <c r="D223" s="407"/>
      <c r="E223" s="408"/>
      <c r="F223" s="409"/>
      <c r="G223" s="422" t="s">
        <v>443</v>
      </c>
      <c r="H223" s="423"/>
      <c r="I223" s="423"/>
      <c r="J223" s="88">
        <v>1</v>
      </c>
      <c r="K223" s="86" t="s">
        <v>16</v>
      </c>
    </row>
    <row r="224" spans="1:11" s="29" customFormat="1" ht="27.75" customHeight="1" hidden="1">
      <c r="A224" s="86" t="s">
        <v>198</v>
      </c>
      <c r="B224" s="86"/>
      <c r="C224" s="87" t="s">
        <v>471</v>
      </c>
      <c r="D224" s="407"/>
      <c r="E224" s="410"/>
      <c r="F224" s="409"/>
      <c r="G224" s="422" t="s">
        <v>445</v>
      </c>
      <c r="H224" s="423"/>
      <c r="I224" s="423"/>
      <c r="J224" s="88">
        <v>3</v>
      </c>
      <c r="K224" s="86" t="s">
        <v>16</v>
      </c>
    </row>
    <row r="225" spans="1:11" s="29" customFormat="1" ht="27.75" customHeight="1" hidden="1">
      <c r="A225" s="86" t="s">
        <v>198</v>
      </c>
      <c r="B225" s="86"/>
      <c r="C225" s="87" t="s">
        <v>472</v>
      </c>
      <c r="D225" s="407"/>
      <c r="E225" s="410"/>
      <c r="F225" s="409"/>
      <c r="G225" s="422" t="s">
        <v>447</v>
      </c>
      <c r="H225" s="423"/>
      <c r="I225" s="423"/>
      <c r="J225" s="88">
        <v>25</v>
      </c>
      <c r="K225" s="86" t="s">
        <v>203</v>
      </c>
    </row>
    <row r="226" spans="1:11" s="29" customFormat="1" ht="27.75" customHeight="1" hidden="1">
      <c r="A226" s="86" t="s">
        <v>198</v>
      </c>
      <c r="B226" s="86"/>
      <c r="C226" s="87" t="s">
        <v>473</v>
      </c>
      <c r="D226" s="411"/>
      <c r="E226" s="412"/>
      <c r="F226" s="413"/>
      <c r="G226" s="422" t="s">
        <v>449</v>
      </c>
      <c r="H226" s="423"/>
      <c r="I226" s="423"/>
      <c r="J226" s="88">
        <v>1</v>
      </c>
      <c r="K226" s="86" t="s">
        <v>16</v>
      </c>
    </row>
    <row r="227" spans="1:11" ht="15.75">
      <c r="A227" s="96"/>
      <c r="B227" s="96"/>
      <c r="C227" s="96"/>
      <c r="D227" s="96"/>
      <c r="E227" s="96"/>
      <c r="F227" s="96"/>
      <c r="G227" s="96"/>
      <c r="H227" s="96"/>
      <c r="I227" s="96"/>
      <c r="J227" s="96"/>
      <c r="K227" s="96"/>
    </row>
    <row r="228" spans="1:11" ht="30" customHeight="1">
      <c r="A228" s="262" t="s">
        <v>218</v>
      </c>
      <c r="B228" s="262"/>
      <c r="C228" s="262"/>
      <c r="D228" s="262"/>
      <c r="E228" s="262"/>
      <c r="F228" s="262"/>
      <c r="G228" s="262"/>
      <c r="H228" s="262"/>
      <c r="I228" s="262"/>
      <c r="J228" s="262"/>
      <c r="K228" s="262"/>
    </row>
    <row r="229" spans="1:11" ht="25.5" customHeight="1">
      <c r="A229" s="188" t="s">
        <v>2</v>
      </c>
      <c r="B229" s="188"/>
      <c r="C229" s="189" t="s">
        <v>3</v>
      </c>
      <c r="D229" s="188" t="s">
        <v>4</v>
      </c>
      <c r="E229" s="188"/>
      <c r="F229" s="188"/>
      <c r="G229" s="188"/>
      <c r="H229" s="188"/>
      <c r="I229" s="188"/>
      <c r="J229" s="192" t="s">
        <v>12</v>
      </c>
      <c r="K229" s="188" t="s">
        <v>13</v>
      </c>
    </row>
    <row r="230" spans="1:11" ht="25.5" customHeight="1">
      <c r="A230" s="69" t="s">
        <v>0</v>
      </c>
      <c r="B230" s="69" t="s">
        <v>1</v>
      </c>
      <c r="C230" s="190"/>
      <c r="D230" s="188"/>
      <c r="E230" s="188"/>
      <c r="F230" s="188"/>
      <c r="G230" s="188"/>
      <c r="H230" s="188"/>
      <c r="I230" s="188"/>
      <c r="J230" s="192"/>
      <c r="K230" s="188"/>
    </row>
    <row r="231" spans="1:11" ht="33.75" customHeight="1">
      <c r="A231" s="70" t="s">
        <v>199</v>
      </c>
      <c r="B231" s="70">
        <v>1301</v>
      </c>
      <c r="C231" s="71" t="s">
        <v>474</v>
      </c>
      <c r="D231" s="360" t="s">
        <v>1506</v>
      </c>
      <c r="E231" s="361"/>
      <c r="F231" s="171" t="s">
        <v>1539</v>
      </c>
      <c r="G231" s="250" t="s">
        <v>200</v>
      </c>
      <c r="H231" s="430"/>
      <c r="I231" s="72" t="s">
        <v>915</v>
      </c>
      <c r="J231" s="73">
        <v>317</v>
      </c>
      <c r="K231" s="70" t="s">
        <v>16</v>
      </c>
    </row>
    <row r="232" spans="1:11" ht="33.75" customHeight="1">
      <c r="A232" s="70" t="s">
        <v>199</v>
      </c>
      <c r="B232" s="70">
        <v>1302</v>
      </c>
      <c r="C232" s="71" t="s">
        <v>475</v>
      </c>
      <c r="D232" s="362"/>
      <c r="E232" s="363"/>
      <c r="F232" s="172"/>
      <c r="G232" s="431" t="s">
        <v>201</v>
      </c>
      <c r="H232" s="430"/>
      <c r="I232" s="72" t="s">
        <v>916</v>
      </c>
      <c r="J232" s="73">
        <v>1382</v>
      </c>
      <c r="K232" s="70" t="s">
        <v>203</v>
      </c>
    </row>
    <row r="233" spans="1:11" ht="33.75" customHeight="1">
      <c r="A233" s="70" t="s">
        <v>199</v>
      </c>
      <c r="B233" s="70">
        <v>1303</v>
      </c>
      <c r="C233" s="71" t="s">
        <v>476</v>
      </c>
      <c r="D233" s="364"/>
      <c r="E233" s="365"/>
      <c r="F233" s="173"/>
      <c r="G233" s="250" t="s">
        <v>202</v>
      </c>
      <c r="H233" s="430"/>
      <c r="I233" s="72" t="s">
        <v>917</v>
      </c>
      <c r="J233" s="73">
        <v>46</v>
      </c>
      <c r="K233" s="70" t="s">
        <v>15</v>
      </c>
    </row>
    <row r="234" spans="1:11" ht="33.75" customHeight="1">
      <c r="A234" s="70" t="s">
        <v>199</v>
      </c>
      <c r="B234" s="70">
        <v>1304</v>
      </c>
      <c r="C234" s="71" t="s">
        <v>477</v>
      </c>
      <c r="D234" s="360" t="s">
        <v>1528</v>
      </c>
      <c r="E234" s="361"/>
      <c r="F234" s="171" t="s">
        <v>1544</v>
      </c>
      <c r="G234" s="250" t="s">
        <v>204</v>
      </c>
      <c r="H234" s="430"/>
      <c r="I234" s="72" t="s">
        <v>918</v>
      </c>
      <c r="J234" s="73">
        <v>326</v>
      </c>
      <c r="K234" s="70" t="s">
        <v>16</v>
      </c>
    </row>
    <row r="235" spans="1:11" ht="33.75" customHeight="1">
      <c r="A235" s="70" t="s">
        <v>199</v>
      </c>
      <c r="B235" s="70">
        <v>1305</v>
      </c>
      <c r="C235" s="71" t="s">
        <v>478</v>
      </c>
      <c r="D235" s="362"/>
      <c r="E235" s="363"/>
      <c r="F235" s="172"/>
      <c r="G235" s="431" t="s">
        <v>205</v>
      </c>
      <c r="H235" s="430"/>
      <c r="I235" s="72" t="s">
        <v>919</v>
      </c>
      <c r="J235" s="73">
        <v>2833</v>
      </c>
      <c r="K235" s="70" t="s">
        <v>203</v>
      </c>
    </row>
    <row r="236" spans="1:11" ht="33.75" customHeight="1">
      <c r="A236" s="70" t="s">
        <v>199</v>
      </c>
      <c r="B236" s="70">
        <v>1306</v>
      </c>
      <c r="C236" s="71" t="s">
        <v>479</v>
      </c>
      <c r="D236" s="364"/>
      <c r="E236" s="365"/>
      <c r="F236" s="173"/>
      <c r="G236" s="250" t="s">
        <v>202</v>
      </c>
      <c r="H236" s="430"/>
      <c r="I236" s="72" t="s">
        <v>920</v>
      </c>
      <c r="J236" s="73">
        <v>94</v>
      </c>
      <c r="K236" s="70" t="s">
        <v>15</v>
      </c>
    </row>
    <row r="237" spans="1:13" ht="33.75" customHeight="1">
      <c r="A237" s="74" t="s">
        <v>198</v>
      </c>
      <c r="B237" s="74">
        <v>1307</v>
      </c>
      <c r="C237" s="75" t="s">
        <v>480</v>
      </c>
      <c r="D237" s="203" t="s">
        <v>1517</v>
      </c>
      <c r="E237" s="366"/>
      <c r="F237" s="367"/>
      <c r="G237" s="432" t="s">
        <v>809</v>
      </c>
      <c r="H237" s="433"/>
      <c r="I237" s="433"/>
      <c r="J237" s="76">
        <f aca="true" t="shared" si="22" ref="J237:J248">SUM(L237)</f>
        <v>18.703</v>
      </c>
      <c r="K237" s="74" t="s">
        <v>16</v>
      </c>
      <c r="L237">
        <f aca="true" t="shared" si="23" ref="L237:L242">J231*0.059</f>
        <v>18.703</v>
      </c>
      <c r="M237" t="s">
        <v>1334</v>
      </c>
    </row>
    <row r="238" spans="1:13" ht="33.75" customHeight="1">
      <c r="A238" s="74" t="s">
        <v>198</v>
      </c>
      <c r="B238" s="74">
        <v>1308</v>
      </c>
      <c r="C238" s="75" t="s">
        <v>481</v>
      </c>
      <c r="D238" s="368"/>
      <c r="E238" s="369"/>
      <c r="F238" s="370"/>
      <c r="G238" s="432" t="s">
        <v>810</v>
      </c>
      <c r="H238" s="433"/>
      <c r="I238" s="433"/>
      <c r="J238" s="76">
        <f t="shared" si="22"/>
        <v>81.538</v>
      </c>
      <c r="K238" s="74" t="s">
        <v>203</v>
      </c>
      <c r="L238">
        <f t="shared" si="23"/>
        <v>81.538</v>
      </c>
      <c r="M238" t="s">
        <v>1335</v>
      </c>
    </row>
    <row r="239" spans="1:13" ht="33.75" customHeight="1">
      <c r="A239" s="74" t="s">
        <v>198</v>
      </c>
      <c r="B239" s="74">
        <v>1309</v>
      </c>
      <c r="C239" s="75" t="s">
        <v>482</v>
      </c>
      <c r="D239" s="368"/>
      <c r="E239" s="369"/>
      <c r="F239" s="370"/>
      <c r="G239" s="432" t="s">
        <v>811</v>
      </c>
      <c r="H239" s="433"/>
      <c r="I239" s="433"/>
      <c r="J239" s="76">
        <f t="shared" si="22"/>
        <v>2.714</v>
      </c>
      <c r="K239" s="74" t="s">
        <v>15</v>
      </c>
      <c r="L239">
        <f t="shared" si="23"/>
        <v>2.714</v>
      </c>
      <c r="M239" t="s">
        <v>1336</v>
      </c>
    </row>
    <row r="240" spans="1:13" ht="33.75" customHeight="1">
      <c r="A240" s="74" t="s">
        <v>198</v>
      </c>
      <c r="B240" s="74">
        <v>1310</v>
      </c>
      <c r="C240" s="75" t="s">
        <v>483</v>
      </c>
      <c r="D240" s="368"/>
      <c r="E240" s="371"/>
      <c r="F240" s="370"/>
      <c r="G240" s="432" t="s">
        <v>812</v>
      </c>
      <c r="H240" s="433"/>
      <c r="I240" s="433"/>
      <c r="J240" s="76">
        <f t="shared" si="22"/>
        <v>19.233999999999998</v>
      </c>
      <c r="K240" s="74" t="s">
        <v>16</v>
      </c>
      <c r="L240">
        <f t="shared" si="23"/>
        <v>19.233999999999998</v>
      </c>
      <c r="M240" t="s">
        <v>1337</v>
      </c>
    </row>
    <row r="241" spans="1:13" ht="33.75" customHeight="1">
      <c r="A241" s="74" t="s">
        <v>198</v>
      </c>
      <c r="B241" s="74">
        <v>1311</v>
      </c>
      <c r="C241" s="75" t="s">
        <v>484</v>
      </c>
      <c r="D241" s="368"/>
      <c r="E241" s="371"/>
      <c r="F241" s="370"/>
      <c r="G241" s="432" t="s">
        <v>813</v>
      </c>
      <c r="H241" s="433"/>
      <c r="I241" s="433"/>
      <c r="J241" s="76">
        <f t="shared" si="22"/>
        <v>167.147</v>
      </c>
      <c r="K241" s="74" t="s">
        <v>203</v>
      </c>
      <c r="L241">
        <f t="shared" si="23"/>
        <v>167.147</v>
      </c>
      <c r="M241" t="s">
        <v>1338</v>
      </c>
    </row>
    <row r="242" spans="1:13" ht="33.75" customHeight="1">
      <c r="A242" s="74" t="s">
        <v>198</v>
      </c>
      <c r="B242" s="74">
        <v>1312</v>
      </c>
      <c r="C242" s="75" t="s">
        <v>485</v>
      </c>
      <c r="D242" s="372"/>
      <c r="E242" s="373"/>
      <c r="F242" s="374"/>
      <c r="G242" s="432" t="s">
        <v>814</v>
      </c>
      <c r="H242" s="433"/>
      <c r="I242" s="433"/>
      <c r="J242" s="76">
        <f t="shared" si="22"/>
        <v>5.545999999999999</v>
      </c>
      <c r="K242" s="74" t="s">
        <v>15</v>
      </c>
      <c r="L242">
        <f t="shared" si="23"/>
        <v>5.545999999999999</v>
      </c>
      <c r="M242" t="s">
        <v>1339</v>
      </c>
    </row>
    <row r="243" spans="1:13" ht="33.75" customHeight="1">
      <c r="A243" s="77" t="s">
        <v>198</v>
      </c>
      <c r="B243" s="77">
        <v>1313</v>
      </c>
      <c r="C243" s="78" t="s">
        <v>486</v>
      </c>
      <c r="D243" s="225" t="s">
        <v>1518</v>
      </c>
      <c r="E243" s="375"/>
      <c r="F243" s="376"/>
      <c r="G243" s="428" t="s">
        <v>809</v>
      </c>
      <c r="H243" s="429"/>
      <c r="I243" s="429"/>
      <c r="J243" s="79">
        <f t="shared" si="22"/>
        <v>13.630999999999998</v>
      </c>
      <c r="K243" s="77" t="s">
        <v>16</v>
      </c>
      <c r="L243">
        <f aca="true" t="shared" si="24" ref="L243:L248">J231*0.043</f>
        <v>13.630999999999998</v>
      </c>
      <c r="M243" t="s">
        <v>1340</v>
      </c>
    </row>
    <row r="244" spans="1:13" ht="33.75" customHeight="1">
      <c r="A244" s="77" t="s">
        <v>198</v>
      </c>
      <c r="B244" s="77">
        <v>1314</v>
      </c>
      <c r="C244" s="78" t="s">
        <v>487</v>
      </c>
      <c r="D244" s="377"/>
      <c r="E244" s="378"/>
      <c r="F244" s="379"/>
      <c r="G244" s="428" t="s">
        <v>810</v>
      </c>
      <c r="H244" s="429"/>
      <c r="I244" s="429"/>
      <c r="J244" s="79">
        <f t="shared" si="22"/>
        <v>59.425999999999995</v>
      </c>
      <c r="K244" s="77" t="s">
        <v>203</v>
      </c>
      <c r="L244">
        <f t="shared" si="24"/>
        <v>59.425999999999995</v>
      </c>
      <c r="M244" t="s">
        <v>1341</v>
      </c>
    </row>
    <row r="245" spans="1:13" ht="33.75" customHeight="1">
      <c r="A245" s="77" t="s">
        <v>198</v>
      </c>
      <c r="B245" s="77">
        <v>1315</v>
      </c>
      <c r="C245" s="78" t="s">
        <v>488</v>
      </c>
      <c r="D245" s="377"/>
      <c r="E245" s="378"/>
      <c r="F245" s="379"/>
      <c r="G245" s="428" t="s">
        <v>811</v>
      </c>
      <c r="H245" s="429"/>
      <c r="I245" s="429"/>
      <c r="J245" s="79">
        <f t="shared" si="22"/>
        <v>1.9779999999999998</v>
      </c>
      <c r="K245" s="77" t="s">
        <v>15</v>
      </c>
      <c r="L245">
        <f t="shared" si="24"/>
        <v>1.9779999999999998</v>
      </c>
      <c r="M245" t="s">
        <v>1342</v>
      </c>
    </row>
    <row r="246" spans="1:13" ht="33.75" customHeight="1">
      <c r="A246" s="77" t="s">
        <v>198</v>
      </c>
      <c r="B246" s="77">
        <v>1316</v>
      </c>
      <c r="C246" s="78" t="s">
        <v>489</v>
      </c>
      <c r="D246" s="377"/>
      <c r="E246" s="380"/>
      <c r="F246" s="379"/>
      <c r="G246" s="428" t="s">
        <v>812</v>
      </c>
      <c r="H246" s="429"/>
      <c r="I246" s="429"/>
      <c r="J246" s="79">
        <f t="shared" si="22"/>
        <v>14.017999999999999</v>
      </c>
      <c r="K246" s="77" t="s">
        <v>16</v>
      </c>
      <c r="L246">
        <f t="shared" si="24"/>
        <v>14.017999999999999</v>
      </c>
      <c r="M246" t="s">
        <v>1343</v>
      </c>
    </row>
    <row r="247" spans="1:13" ht="33.75" customHeight="1">
      <c r="A247" s="77" t="s">
        <v>198</v>
      </c>
      <c r="B247" s="77">
        <v>1317</v>
      </c>
      <c r="C247" s="78" t="s">
        <v>490</v>
      </c>
      <c r="D247" s="377"/>
      <c r="E247" s="380"/>
      <c r="F247" s="379"/>
      <c r="G247" s="428" t="s">
        <v>813</v>
      </c>
      <c r="H247" s="429"/>
      <c r="I247" s="429"/>
      <c r="J247" s="79">
        <f t="shared" si="22"/>
        <v>121.81899999999999</v>
      </c>
      <c r="K247" s="77" t="s">
        <v>203</v>
      </c>
      <c r="L247">
        <f t="shared" si="24"/>
        <v>121.81899999999999</v>
      </c>
      <c r="M247" t="s">
        <v>1344</v>
      </c>
    </row>
    <row r="248" spans="1:13" ht="33.75" customHeight="1">
      <c r="A248" s="77" t="s">
        <v>198</v>
      </c>
      <c r="B248" s="77">
        <v>1318</v>
      </c>
      <c r="C248" s="78" t="s">
        <v>491</v>
      </c>
      <c r="D248" s="381"/>
      <c r="E248" s="382"/>
      <c r="F248" s="383"/>
      <c r="G248" s="428" t="s">
        <v>814</v>
      </c>
      <c r="H248" s="429"/>
      <c r="I248" s="429"/>
      <c r="J248" s="79">
        <f t="shared" si="22"/>
        <v>4.042</v>
      </c>
      <c r="K248" s="77" t="s">
        <v>15</v>
      </c>
      <c r="L248">
        <f t="shared" si="24"/>
        <v>4.042</v>
      </c>
      <c r="M248" t="s">
        <v>1345</v>
      </c>
    </row>
    <row r="249" spans="1:11" s="33" customFormat="1" ht="27.75" customHeight="1" hidden="1">
      <c r="A249" s="80" t="s">
        <v>198</v>
      </c>
      <c r="B249" s="80">
        <v>1119</v>
      </c>
      <c r="C249" s="81" t="s">
        <v>246</v>
      </c>
      <c r="D249" s="384" t="s">
        <v>206</v>
      </c>
      <c r="E249" s="385"/>
      <c r="F249" s="386"/>
      <c r="G249" s="426" t="s">
        <v>229</v>
      </c>
      <c r="H249" s="427"/>
      <c r="I249" s="427"/>
      <c r="J249" s="82">
        <v>6</v>
      </c>
      <c r="K249" s="80" t="s">
        <v>16</v>
      </c>
    </row>
    <row r="250" spans="1:11" s="33" customFormat="1" ht="27.75" customHeight="1" hidden="1">
      <c r="A250" s="80" t="s">
        <v>198</v>
      </c>
      <c r="B250" s="80">
        <v>1120</v>
      </c>
      <c r="C250" s="81" t="s">
        <v>247</v>
      </c>
      <c r="D250" s="387"/>
      <c r="E250" s="388"/>
      <c r="F250" s="389"/>
      <c r="G250" s="426" t="s">
        <v>231</v>
      </c>
      <c r="H250" s="427"/>
      <c r="I250" s="427"/>
      <c r="J250" s="82">
        <v>31</v>
      </c>
      <c r="K250" s="80" t="s">
        <v>203</v>
      </c>
    </row>
    <row r="251" spans="1:11" s="33" customFormat="1" ht="27.75" customHeight="1" hidden="1">
      <c r="A251" s="80" t="s">
        <v>198</v>
      </c>
      <c r="B251" s="80">
        <v>1121</v>
      </c>
      <c r="C251" s="81" t="s">
        <v>248</v>
      </c>
      <c r="D251" s="387"/>
      <c r="E251" s="388"/>
      <c r="F251" s="389"/>
      <c r="G251" s="426" t="s">
        <v>233</v>
      </c>
      <c r="H251" s="427"/>
      <c r="I251" s="427"/>
      <c r="J251" s="82">
        <v>1</v>
      </c>
      <c r="K251" s="80" t="s">
        <v>16</v>
      </c>
    </row>
    <row r="252" spans="1:11" s="33" customFormat="1" ht="27.75" customHeight="1" hidden="1">
      <c r="A252" s="80" t="s">
        <v>198</v>
      </c>
      <c r="B252" s="80">
        <v>1122</v>
      </c>
      <c r="C252" s="81" t="s">
        <v>249</v>
      </c>
      <c r="D252" s="387"/>
      <c r="E252" s="390"/>
      <c r="F252" s="389"/>
      <c r="G252" s="426" t="s">
        <v>235</v>
      </c>
      <c r="H252" s="427"/>
      <c r="I252" s="427"/>
      <c r="J252" s="82">
        <v>7</v>
      </c>
      <c r="K252" s="80" t="s">
        <v>16</v>
      </c>
    </row>
    <row r="253" spans="1:11" s="33" customFormat="1" ht="27.75" customHeight="1" hidden="1">
      <c r="A253" s="80" t="s">
        <v>198</v>
      </c>
      <c r="B253" s="80">
        <v>1123</v>
      </c>
      <c r="C253" s="81" t="s">
        <v>250</v>
      </c>
      <c r="D253" s="387"/>
      <c r="E253" s="390"/>
      <c r="F253" s="389"/>
      <c r="G253" s="426" t="s">
        <v>237</v>
      </c>
      <c r="H253" s="427"/>
      <c r="I253" s="427"/>
      <c r="J253" s="82">
        <v>62</v>
      </c>
      <c r="K253" s="80" t="s">
        <v>203</v>
      </c>
    </row>
    <row r="254" spans="1:11" s="33" customFormat="1" ht="27.75" customHeight="1" hidden="1">
      <c r="A254" s="80" t="s">
        <v>198</v>
      </c>
      <c r="B254" s="80">
        <v>1124</v>
      </c>
      <c r="C254" s="81" t="s">
        <v>251</v>
      </c>
      <c r="D254" s="391"/>
      <c r="E254" s="392"/>
      <c r="F254" s="393"/>
      <c r="G254" s="426" t="s">
        <v>239</v>
      </c>
      <c r="H254" s="427"/>
      <c r="I254" s="427"/>
      <c r="J254" s="82">
        <v>2</v>
      </c>
      <c r="K254" s="80" t="s">
        <v>16</v>
      </c>
    </row>
    <row r="255" spans="1:11" s="29" customFormat="1" ht="27.75" customHeight="1" hidden="1">
      <c r="A255" s="83" t="s">
        <v>198</v>
      </c>
      <c r="B255" s="83">
        <v>1125</v>
      </c>
      <c r="C255" s="84" t="s">
        <v>252</v>
      </c>
      <c r="D255" s="394" t="s">
        <v>207</v>
      </c>
      <c r="E255" s="395"/>
      <c r="F255" s="396"/>
      <c r="G255" s="424" t="s">
        <v>229</v>
      </c>
      <c r="H255" s="425"/>
      <c r="I255" s="425"/>
      <c r="J255" s="85">
        <v>5</v>
      </c>
      <c r="K255" s="83" t="s">
        <v>16</v>
      </c>
    </row>
    <row r="256" spans="1:11" s="29" customFormat="1" ht="27.75" customHeight="1" hidden="1">
      <c r="A256" s="83" t="s">
        <v>198</v>
      </c>
      <c r="B256" s="83">
        <v>1126</v>
      </c>
      <c r="C256" s="84" t="s">
        <v>253</v>
      </c>
      <c r="D256" s="397"/>
      <c r="E256" s="398"/>
      <c r="F256" s="399"/>
      <c r="G256" s="424" t="s">
        <v>231</v>
      </c>
      <c r="H256" s="425"/>
      <c r="I256" s="425"/>
      <c r="J256" s="85">
        <v>27</v>
      </c>
      <c r="K256" s="83" t="s">
        <v>203</v>
      </c>
    </row>
    <row r="257" spans="1:11" s="29" customFormat="1" ht="27.75" customHeight="1" hidden="1">
      <c r="A257" s="83" t="s">
        <v>198</v>
      </c>
      <c r="B257" s="83">
        <v>1127</v>
      </c>
      <c r="C257" s="84" t="s">
        <v>254</v>
      </c>
      <c r="D257" s="397"/>
      <c r="E257" s="398"/>
      <c r="F257" s="399"/>
      <c r="G257" s="424" t="s">
        <v>233</v>
      </c>
      <c r="H257" s="425"/>
      <c r="I257" s="425"/>
      <c r="J257" s="85">
        <v>1</v>
      </c>
      <c r="K257" s="83" t="s">
        <v>16</v>
      </c>
    </row>
    <row r="258" spans="1:11" s="29" customFormat="1" ht="27.75" customHeight="1" hidden="1">
      <c r="A258" s="83" t="s">
        <v>198</v>
      </c>
      <c r="B258" s="83">
        <v>1128</v>
      </c>
      <c r="C258" s="84" t="s">
        <v>255</v>
      </c>
      <c r="D258" s="397"/>
      <c r="E258" s="400"/>
      <c r="F258" s="399"/>
      <c r="G258" s="424" t="s">
        <v>235</v>
      </c>
      <c r="H258" s="425"/>
      <c r="I258" s="425"/>
      <c r="J258" s="85">
        <v>6</v>
      </c>
      <c r="K258" s="83" t="s">
        <v>16</v>
      </c>
    </row>
    <row r="259" spans="1:11" s="29" customFormat="1" ht="27.75" customHeight="1" hidden="1">
      <c r="A259" s="83" t="s">
        <v>198</v>
      </c>
      <c r="B259" s="83">
        <v>1129</v>
      </c>
      <c r="C259" s="84" t="s">
        <v>256</v>
      </c>
      <c r="D259" s="397"/>
      <c r="E259" s="400"/>
      <c r="F259" s="399"/>
      <c r="G259" s="424" t="s">
        <v>237</v>
      </c>
      <c r="H259" s="425"/>
      <c r="I259" s="425"/>
      <c r="J259" s="85">
        <v>56</v>
      </c>
      <c r="K259" s="83" t="s">
        <v>203</v>
      </c>
    </row>
    <row r="260" spans="1:11" s="29" customFormat="1" ht="27.75" customHeight="1" hidden="1">
      <c r="A260" s="83" t="s">
        <v>198</v>
      </c>
      <c r="B260" s="83">
        <v>1130</v>
      </c>
      <c r="C260" s="84" t="s">
        <v>257</v>
      </c>
      <c r="D260" s="401"/>
      <c r="E260" s="402"/>
      <c r="F260" s="403"/>
      <c r="G260" s="424" t="s">
        <v>239</v>
      </c>
      <c r="H260" s="425"/>
      <c r="I260" s="425"/>
      <c r="J260" s="85">
        <v>2</v>
      </c>
      <c r="K260" s="83" t="s">
        <v>16</v>
      </c>
    </row>
    <row r="261" spans="1:11" s="29" customFormat="1" ht="27.75" customHeight="1" hidden="1">
      <c r="A261" s="86" t="s">
        <v>198</v>
      </c>
      <c r="B261" s="86">
        <v>1131</v>
      </c>
      <c r="C261" s="87" t="s">
        <v>258</v>
      </c>
      <c r="D261" s="404" t="s">
        <v>208</v>
      </c>
      <c r="E261" s="405"/>
      <c r="F261" s="406"/>
      <c r="G261" s="422" t="s">
        <v>229</v>
      </c>
      <c r="H261" s="423"/>
      <c r="I261" s="423"/>
      <c r="J261" s="88">
        <v>4</v>
      </c>
      <c r="K261" s="86" t="s">
        <v>16</v>
      </c>
    </row>
    <row r="262" spans="1:11" s="29" customFormat="1" ht="27.75" customHeight="1" hidden="1">
      <c r="A262" s="86" t="s">
        <v>198</v>
      </c>
      <c r="B262" s="86">
        <v>1132</v>
      </c>
      <c r="C262" s="87" t="s">
        <v>259</v>
      </c>
      <c r="D262" s="407"/>
      <c r="E262" s="408"/>
      <c r="F262" s="409"/>
      <c r="G262" s="422" t="s">
        <v>231</v>
      </c>
      <c r="H262" s="423"/>
      <c r="I262" s="423"/>
      <c r="J262" s="88">
        <v>24</v>
      </c>
      <c r="K262" s="86" t="s">
        <v>203</v>
      </c>
    </row>
    <row r="263" spans="1:11" s="29" customFormat="1" ht="27.75" customHeight="1" hidden="1">
      <c r="A263" s="86" t="s">
        <v>198</v>
      </c>
      <c r="B263" s="86">
        <v>1133</v>
      </c>
      <c r="C263" s="87" t="s">
        <v>260</v>
      </c>
      <c r="D263" s="407"/>
      <c r="E263" s="408"/>
      <c r="F263" s="409"/>
      <c r="G263" s="422" t="s">
        <v>233</v>
      </c>
      <c r="H263" s="423"/>
      <c r="I263" s="423"/>
      <c r="J263" s="88">
        <v>1</v>
      </c>
      <c r="K263" s="86" t="s">
        <v>16</v>
      </c>
    </row>
    <row r="264" spans="1:11" s="29" customFormat="1" ht="27.75" customHeight="1" hidden="1">
      <c r="A264" s="86" t="s">
        <v>198</v>
      </c>
      <c r="B264" s="86">
        <v>1134</v>
      </c>
      <c r="C264" s="87" t="s">
        <v>261</v>
      </c>
      <c r="D264" s="407"/>
      <c r="E264" s="410"/>
      <c r="F264" s="409"/>
      <c r="G264" s="422" t="s">
        <v>235</v>
      </c>
      <c r="H264" s="423"/>
      <c r="I264" s="423"/>
      <c r="J264" s="88">
        <v>5</v>
      </c>
      <c r="K264" s="86" t="s">
        <v>16</v>
      </c>
    </row>
    <row r="265" spans="1:11" s="29" customFormat="1" ht="27.75" customHeight="1" hidden="1">
      <c r="A265" s="86" t="s">
        <v>198</v>
      </c>
      <c r="B265" s="86">
        <v>1135</v>
      </c>
      <c r="C265" s="87" t="s">
        <v>262</v>
      </c>
      <c r="D265" s="407"/>
      <c r="E265" s="410"/>
      <c r="F265" s="409"/>
      <c r="G265" s="422" t="s">
        <v>237</v>
      </c>
      <c r="H265" s="423"/>
      <c r="I265" s="423"/>
      <c r="J265" s="88">
        <v>50</v>
      </c>
      <c r="K265" s="86" t="s">
        <v>203</v>
      </c>
    </row>
    <row r="266" spans="1:11" s="29" customFormat="1" ht="9.75" customHeight="1" hidden="1">
      <c r="A266" s="86" t="s">
        <v>198</v>
      </c>
      <c r="B266" s="86">
        <v>1136</v>
      </c>
      <c r="C266" s="87" t="s">
        <v>263</v>
      </c>
      <c r="D266" s="411"/>
      <c r="E266" s="412"/>
      <c r="F266" s="413"/>
      <c r="G266" s="422" t="s">
        <v>239</v>
      </c>
      <c r="H266" s="423"/>
      <c r="I266" s="423"/>
      <c r="J266" s="88">
        <v>2</v>
      </c>
      <c r="K266" s="86" t="s">
        <v>16</v>
      </c>
    </row>
    <row r="267" spans="1:11" s="34" customFormat="1" ht="20.25" customHeight="1">
      <c r="A267" s="89"/>
      <c r="B267" s="89"/>
      <c r="C267" s="90"/>
      <c r="D267" s="91"/>
      <c r="E267" s="91"/>
      <c r="F267" s="91"/>
      <c r="G267" s="91"/>
      <c r="H267" s="92"/>
      <c r="I267" s="92"/>
      <c r="J267" s="93"/>
      <c r="K267" s="89"/>
    </row>
    <row r="268" spans="1:13" ht="33.75" customHeight="1">
      <c r="A268" s="70" t="s">
        <v>199</v>
      </c>
      <c r="B268" s="70">
        <v>1319</v>
      </c>
      <c r="C268" s="71" t="s">
        <v>492</v>
      </c>
      <c r="D268" s="360" t="s">
        <v>1535</v>
      </c>
      <c r="E268" s="361"/>
      <c r="F268" s="171" t="s">
        <v>1539</v>
      </c>
      <c r="G268" s="250" t="s">
        <v>200</v>
      </c>
      <c r="H268" s="430"/>
      <c r="I268" s="72" t="s">
        <v>964</v>
      </c>
      <c r="J268" s="73">
        <v>223</v>
      </c>
      <c r="K268" s="70" t="s">
        <v>16</v>
      </c>
      <c r="M268" t="s">
        <v>1346</v>
      </c>
    </row>
    <row r="269" spans="1:13" ht="33.75" customHeight="1">
      <c r="A269" s="70" t="s">
        <v>199</v>
      </c>
      <c r="B269" s="70">
        <v>1320</v>
      </c>
      <c r="C269" s="71" t="s">
        <v>493</v>
      </c>
      <c r="D269" s="362"/>
      <c r="E269" s="363"/>
      <c r="F269" s="172"/>
      <c r="G269" s="431" t="s">
        <v>201</v>
      </c>
      <c r="H269" s="430"/>
      <c r="I269" s="72" t="s">
        <v>965</v>
      </c>
      <c r="J269" s="73">
        <v>1006</v>
      </c>
      <c r="K269" s="70" t="s">
        <v>203</v>
      </c>
      <c r="M269" t="s">
        <v>1347</v>
      </c>
    </row>
    <row r="270" spans="1:13" ht="33.75" customHeight="1">
      <c r="A270" s="70" t="s">
        <v>199</v>
      </c>
      <c r="B270" s="70">
        <v>1321</v>
      </c>
      <c r="C270" s="71" t="s">
        <v>494</v>
      </c>
      <c r="D270" s="364"/>
      <c r="E270" s="365"/>
      <c r="F270" s="173"/>
      <c r="G270" s="250" t="s">
        <v>202</v>
      </c>
      <c r="H270" s="430"/>
      <c r="I270" s="95" t="s">
        <v>1961</v>
      </c>
      <c r="J270" s="73">
        <v>34</v>
      </c>
      <c r="K270" s="70" t="s">
        <v>15</v>
      </c>
      <c r="M270" t="s">
        <v>1348</v>
      </c>
    </row>
    <row r="271" spans="1:13" ht="33.75" customHeight="1">
      <c r="A271" s="70" t="s">
        <v>199</v>
      </c>
      <c r="B271" s="70">
        <v>1322</v>
      </c>
      <c r="C271" s="71" t="s">
        <v>495</v>
      </c>
      <c r="D271" s="360" t="s">
        <v>1538</v>
      </c>
      <c r="E271" s="361"/>
      <c r="F271" s="171" t="s">
        <v>1544</v>
      </c>
      <c r="G271" s="250" t="s">
        <v>204</v>
      </c>
      <c r="H271" s="430"/>
      <c r="I271" s="72" t="s">
        <v>922</v>
      </c>
      <c r="J271" s="73">
        <v>232</v>
      </c>
      <c r="K271" s="70" t="s">
        <v>16</v>
      </c>
      <c r="M271" t="s">
        <v>1349</v>
      </c>
    </row>
    <row r="272" spans="1:13" ht="33.75" customHeight="1">
      <c r="A272" s="70" t="s">
        <v>199</v>
      </c>
      <c r="B272" s="70">
        <v>1323</v>
      </c>
      <c r="C272" s="71" t="s">
        <v>496</v>
      </c>
      <c r="D272" s="362"/>
      <c r="E272" s="363"/>
      <c r="F272" s="172"/>
      <c r="G272" s="431" t="s">
        <v>205</v>
      </c>
      <c r="H272" s="430"/>
      <c r="I272" s="72" t="s">
        <v>967</v>
      </c>
      <c r="J272" s="73">
        <v>2081</v>
      </c>
      <c r="K272" s="70" t="s">
        <v>203</v>
      </c>
      <c r="M272" t="s">
        <v>1350</v>
      </c>
    </row>
    <row r="273" spans="1:13" ht="33.75" customHeight="1">
      <c r="A273" s="70" t="s">
        <v>199</v>
      </c>
      <c r="B273" s="70">
        <v>1324</v>
      </c>
      <c r="C273" s="71" t="s">
        <v>497</v>
      </c>
      <c r="D273" s="364"/>
      <c r="E273" s="365"/>
      <c r="F273" s="173"/>
      <c r="G273" s="250" t="s">
        <v>202</v>
      </c>
      <c r="H273" s="430"/>
      <c r="I273" s="95" t="s">
        <v>968</v>
      </c>
      <c r="J273" s="73">
        <v>69</v>
      </c>
      <c r="K273" s="70" t="s">
        <v>15</v>
      </c>
      <c r="M273" t="s">
        <v>1351</v>
      </c>
    </row>
    <row r="274" spans="1:13" ht="33.75" customHeight="1">
      <c r="A274" s="74" t="s">
        <v>198</v>
      </c>
      <c r="B274" s="74">
        <v>1325</v>
      </c>
      <c r="C274" s="75" t="s">
        <v>498</v>
      </c>
      <c r="D274" s="203" t="s">
        <v>1527</v>
      </c>
      <c r="E274" s="366"/>
      <c r="F274" s="367"/>
      <c r="G274" s="432" t="s">
        <v>815</v>
      </c>
      <c r="H274" s="433"/>
      <c r="I274" s="433"/>
      <c r="J274" s="76">
        <f aca="true" t="shared" si="25" ref="J274:J285">SUM(L274)</f>
        <v>13.157</v>
      </c>
      <c r="K274" s="74" t="s">
        <v>16</v>
      </c>
      <c r="L274">
        <f aca="true" t="shared" si="26" ref="L274:L279">J268*0.059</f>
        <v>13.157</v>
      </c>
      <c r="M274" t="s">
        <v>1352</v>
      </c>
    </row>
    <row r="275" spans="1:13" ht="33.75" customHeight="1">
      <c r="A275" s="74" t="s">
        <v>198</v>
      </c>
      <c r="B275" s="74">
        <v>1326</v>
      </c>
      <c r="C275" s="75" t="s">
        <v>499</v>
      </c>
      <c r="D275" s="368"/>
      <c r="E275" s="369"/>
      <c r="F275" s="370"/>
      <c r="G275" s="432" t="s">
        <v>816</v>
      </c>
      <c r="H275" s="433"/>
      <c r="I275" s="433"/>
      <c r="J275" s="76">
        <f t="shared" si="25"/>
        <v>59.354</v>
      </c>
      <c r="K275" s="74" t="s">
        <v>203</v>
      </c>
      <c r="L275">
        <f t="shared" si="26"/>
        <v>59.354</v>
      </c>
      <c r="M275" t="s">
        <v>1353</v>
      </c>
    </row>
    <row r="276" spans="1:13" ht="33.75" customHeight="1">
      <c r="A276" s="74" t="s">
        <v>198</v>
      </c>
      <c r="B276" s="74">
        <v>1327</v>
      </c>
      <c r="C276" s="75" t="s">
        <v>500</v>
      </c>
      <c r="D276" s="368"/>
      <c r="E276" s="369"/>
      <c r="F276" s="370"/>
      <c r="G276" s="432" t="s">
        <v>817</v>
      </c>
      <c r="H276" s="433"/>
      <c r="I276" s="433"/>
      <c r="J276" s="76">
        <f t="shared" si="25"/>
        <v>2.006</v>
      </c>
      <c r="K276" s="74" t="s">
        <v>15</v>
      </c>
      <c r="L276">
        <f t="shared" si="26"/>
        <v>2.006</v>
      </c>
      <c r="M276" t="s">
        <v>1354</v>
      </c>
    </row>
    <row r="277" spans="1:13" ht="33.75" customHeight="1">
      <c r="A277" s="74" t="s">
        <v>198</v>
      </c>
      <c r="B277" s="74">
        <v>1328</v>
      </c>
      <c r="C277" s="75" t="s">
        <v>501</v>
      </c>
      <c r="D277" s="368"/>
      <c r="E277" s="371"/>
      <c r="F277" s="370"/>
      <c r="G277" s="432" t="s">
        <v>818</v>
      </c>
      <c r="H277" s="433"/>
      <c r="I277" s="433"/>
      <c r="J277" s="76">
        <f t="shared" si="25"/>
        <v>13.687999999999999</v>
      </c>
      <c r="K277" s="74" t="s">
        <v>16</v>
      </c>
      <c r="L277">
        <f t="shared" si="26"/>
        <v>13.687999999999999</v>
      </c>
      <c r="M277" t="s">
        <v>1355</v>
      </c>
    </row>
    <row r="278" spans="1:13" ht="33.75" customHeight="1">
      <c r="A278" s="74" t="s">
        <v>198</v>
      </c>
      <c r="B278" s="74">
        <v>1329</v>
      </c>
      <c r="C278" s="75" t="s">
        <v>502</v>
      </c>
      <c r="D278" s="368"/>
      <c r="E278" s="371"/>
      <c r="F278" s="370"/>
      <c r="G278" s="432" t="s">
        <v>819</v>
      </c>
      <c r="H278" s="433"/>
      <c r="I278" s="433"/>
      <c r="J278" s="76">
        <f t="shared" si="25"/>
        <v>122.779</v>
      </c>
      <c r="K278" s="74" t="s">
        <v>203</v>
      </c>
      <c r="L278">
        <f t="shared" si="26"/>
        <v>122.779</v>
      </c>
      <c r="M278" t="s">
        <v>1357</v>
      </c>
    </row>
    <row r="279" spans="1:13" ht="33.75" customHeight="1">
      <c r="A279" s="74" t="s">
        <v>198</v>
      </c>
      <c r="B279" s="74">
        <v>1330</v>
      </c>
      <c r="C279" s="75" t="s">
        <v>503</v>
      </c>
      <c r="D279" s="372"/>
      <c r="E279" s="373"/>
      <c r="F279" s="374"/>
      <c r="G279" s="432" t="s">
        <v>820</v>
      </c>
      <c r="H279" s="433"/>
      <c r="I279" s="433"/>
      <c r="J279" s="76">
        <f t="shared" si="25"/>
        <v>4.071</v>
      </c>
      <c r="K279" s="74" t="s">
        <v>15</v>
      </c>
      <c r="L279">
        <f t="shared" si="26"/>
        <v>4.071</v>
      </c>
      <c r="M279" t="s">
        <v>1356</v>
      </c>
    </row>
    <row r="280" spans="1:13" ht="33.75" customHeight="1">
      <c r="A280" s="77" t="s">
        <v>198</v>
      </c>
      <c r="B280" s="77">
        <v>1331</v>
      </c>
      <c r="C280" s="78" t="s">
        <v>504</v>
      </c>
      <c r="D280" s="225" t="s">
        <v>1520</v>
      </c>
      <c r="E280" s="375"/>
      <c r="F280" s="376"/>
      <c r="G280" s="428" t="s">
        <v>815</v>
      </c>
      <c r="H280" s="429"/>
      <c r="I280" s="429"/>
      <c r="J280" s="79">
        <f t="shared" si="25"/>
        <v>9.588999999999999</v>
      </c>
      <c r="K280" s="77" t="s">
        <v>16</v>
      </c>
      <c r="L280">
        <f aca="true" t="shared" si="27" ref="L280:L285">J268*0.043</f>
        <v>9.588999999999999</v>
      </c>
      <c r="M280" t="s">
        <v>1358</v>
      </c>
    </row>
    <row r="281" spans="1:13" ht="33.75" customHeight="1">
      <c r="A281" s="77" t="s">
        <v>198</v>
      </c>
      <c r="B281" s="77">
        <v>1332</v>
      </c>
      <c r="C281" s="78" t="s">
        <v>505</v>
      </c>
      <c r="D281" s="377"/>
      <c r="E281" s="378"/>
      <c r="F281" s="379"/>
      <c r="G281" s="428" t="s">
        <v>816</v>
      </c>
      <c r="H281" s="429"/>
      <c r="I281" s="429"/>
      <c r="J281" s="79">
        <f t="shared" si="25"/>
        <v>43.257999999999996</v>
      </c>
      <c r="K281" s="77" t="s">
        <v>203</v>
      </c>
      <c r="L281">
        <f t="shared" si="27"/>
        <v>43.257999999999996</v>
      </c>
      <c r="M281" t="s">
        <v>1359</v>
      </c>
    </row>
    <row r="282" spans="1:13" ht="33.75" customHeight="1">
      <c r="A282" s="77" t="s">
        <v>198</v>
      </c>
      <c r="B282" s="77">
        <v>1333</v>
      </c>
      <c r="C282" s="78" t="s">
        <v>506</v>
      </c>
      <c r="D282" s="377"/>
      <c r="E282" s="378"/>
      <c r="F282" s="379"/>
      <c r="G282" s="428" t="s">
        <v>817</v>
      </c>
      <c r="H282" s="429"/>
      <c r="I282" s="429"/>
      <c r="J282" s="79">
        <f t="shared" si="25"/>
        <v>1.462</v>
      </c>
      <c r="K282" s="77" t="s">
        <v>15</v>
      </c>
      <c r="L282">
        <f t="shared" si="27"/>
        <v>1.462</v>
      </c>
      <c r="M282" t="s">
        <v>1360</v>
      </c>
    </row>
    <row r="283" spans="1:13" ht="33.75" customHeight="1">
      <c r="A283" s="77" t="s">
        <v>198</v>
      </c>
      <c r="B283" s="77">
        <v>1334</v>
      </c>
      <c r="C283" s="78" t="s">
        <v>507</v>
      </c>
      <c r="D283" s="377"/>
      <c r="E283" s="380"/>
      <c r="F283" s="379"/>
      <c r="G283" s="428" t="s">
        <v>818</v>
      </c>
      <c r="H283" s="429"/>
      <c r="I283" s="429"/>
      <c r="J283" s="79">
        <f t="shared" si="25"/>
        <v>9.975999999999999</v>
      </c>
      <c r="K283" s="77" t="s">
        <v>16</v>
      </c>
      <c r="L283">
        <f t="shared" si="27"/>
        <v>9.975999999999999</v>
      </c>
      <c r="M283" t="s">
        <v>1361</v>
      </c>
    </row>
    <row r="284" spans="1:13" ht="33.75" customHeight="1">
      <c r="A284" s="77" t="s">
        <v>198</v>
      </c>
      <c r="B284" s="77">
        <v>1335</v>
      </c>
      <c r="C284" s="78" t="s">
        <v>508</v>
      </c>
      <c r="D284" s="377"/>
      <c r="E284" s="380"/>
      <c r="F284" s="379"/>
      <c r="G284" s="428" t="s">
        <v>819</v>
      </c>
      <c r="H284" s="429"/>
      <c r="I284" s="429"/>
      <c r="J284" s="79">
        <f t="shared" si="25"/>
        <v>89.48299999999999</v>
      </c>
      <c r="K284" s="77" t="s">
        <v>203</v>
      </c>
      <c r="L284">
        <f t="shared" si="27"/>
        <v>89.48299999999999</v>
      </c>
      <c r="M284" t="s">
        <v>1362</v>
      </c>
    </row>
    <row r="285" spans="1:13" ht="33.75" customHeight="1">
      <c r="A285" s="77" t="s">
        <v>198</v>
      </c>
      <c r="B285" s="77">
        <v>1336</v>
      </c>
      <c r="C285" s="78" t="s">
        <v>509</v>
      </c>
      <c r="D285" s="381"/>
      <c r="E285" s="382"/>
      <c r="F285" s="383"/>
      <c r="G285" s="428" t="s">
        <v>820</v>
      </c>
      <c r="H285" s="429"/>
      <c r="I285" s="429"/>
      <c r="J285" s="79">
        <f t="shared" si="25"/>
        <v>2.9669999999999996</v>
      </c>
      <c r="K285" s="77" t="s">
        <v>15</v>
      </c>
      <c r="L285">
        <f t="shared" si="27"/>
        <v>2.9669999999999996</v>
      </c>
      <c r="M285" t="s">
        <v>1363</v>
      </c>
    </row>
    <row r="286" spans="1:11" s="33" customFormat="1" ht="27.75" customHeight="1" hidden="1">
      <c r="A286" s="80" t="s">
        <v>198</v>
      </c>
      <c r="B286" s="80"/>
      <c r="C286" s="81" t="s">
        <v>288</v>
      </c>
      <c r="D286" s="384" t="s">
        <v>209</v>
      </c>
      <c r="E286" s="385"/>
      <c r="F286" s="386"/>
      <c r="G286" s="426" t="s">
        <v>229</v>
      </c>
      <c r="H286" s="427"/>
      <c r="I286" s="427"/>
      <c r="J286" s="82">
        <v>5</v>
      </c>
      <c r="K286" s="80" t="s">
        <v>16</v>
      </c>
    </row>
    <row r="287" spans="1:11" s="33" customFormat="1" ht="27.75" customHeight="1" hidden="1">
      <c r="A287" s="80" t="s">
        <v>198</v>
      </c>
      <c r="B287" s="80"/>
      <c r="C287" s="81" t="s">
        <v>289</v>
      </c>
      <c r="D287" s="387"/>
      <c r="E287" s="388"/>
      <c r="F287" s="389"/>
      <c r="G287" s="426" t="s">
        <v>231</v>
      </c>
      <c r="H287" s="427"/>
      <c r="I287" s="427"/>
      <c r="J287" s="82">
        <v>22</v>
      </c>
      <c r="K287" s="80" t="s">
        <v>203</v>
      </c>
    </row>
    <row r="288" spans="1:11" s="33" customFormat="1" ht="27.75" customHeight="1" hidden="1">
      <c r="A288" s="80" t="s">
        <v>198</v>
      </c>
      <c r="B288" s="80"/>
      <c r="C288" s="81" t="s">
        <v>290</v>
      </c>
      <c r="D288" s="387"/>
      <c r="E288" s="388"/>
      <c r="F288" s="389"/>
      <c r="G288" s="426" t="s">
        <v>233</v>
      </c>
      <c r="H288" s="427"/>
      <c r="I288" s="427"/>
      <c r="J288" s="82">
        <v>1</v>
      </c>
      <c r="K288" s="80" t="s">
        <v>16</v>
      </c>
    </row>
    <row r="289" spans="1:11" s="33" customFormat="1" ht="27.75" customHeight="1" hidden="1">
      <c r="A289" s="80" t="s">
        <v>198</v>
      </c>
      <c r="B289" s="80"/>
      <c r="C289" s="81" t="s">
        <v>291</v>
      </c>
      <c r="D289" s="387"/>
      <c r="E289" s="390"/>
      <c r="F289" s="389"/>
      <c r="G289" s="426" t="s">
        <v>235</v>
      </c>
      <c r="H289" s="427"/>
      <c r="I289" s="427"/>
      <c r="J289" s="82">
        <v>5</v>
      </c>
      <c r="K289" s="80" t="s">
        <v>16</v>
      </c>
    </row>
    <row r="290" spans="1:11" s="33" customFormat="1" ht="27.75" customHeight="1" hidden="1">
      <c r="A290" s="80" t="s">
        <v>198</v>
      </c>
      <c r="B290" s="80"/>
      <c r="C290" s="81" t="s">
        <v>292</v>
      </c>
      <c r="D290" s="387"/>
      <c r="E290" s="390"/>
      <c r="F290" s="389"/>
      <c r="G290" s="426" t="s">
        <v>237</v>
      </c>
      <c r="H290" s="427"/>
      <c r="I290" s="427"/>
      <c r="J290" s="82">
        <v>45</v>
      </c>
      <c r="K290" s="80" t="s">
        <v>203</v>
      </c>
    </row>
    <row r="291" spans="1:11" s="33" customFormat="1" ht="27.75" customHeight="1" hidden="1">
      <c r="A291" s="80" t="s">
        <v>198</v>
      </c>
      <c r="B291" s="80"/>
      <c r="C291" s="81" t="s">
        <v>293</v>
      </c>
      <c r="D291" s="391"/>
      <c r="E291" s="392"/>
      <c r="F291" s="393"/>
      <c r="G291" s="426" t="s">
        <v>239</v>
      </c>
      <c r="H291" s="427"/>
      <c r="I291" s="427"/>
      <c r="J291" s="82">
        <v>1</v>
      </c>
      <c r="K291" s="80" t="s">
        <v>16</v>
      </c>
    </row>
    <row r="292" spans="1:11" s="29" customFormat="1" ht="27.75" customHeight="1" hidden="1">
      <c r="A292" s="83" t="s">
        <v>198</v>
      </c>
      <c r="B292" s="83"/>
      <c r="C292" s="84" t="s">
        <v>294</v>
      </c>
      <c r="D292" s="394" t="s">
        <v>210</v>
      </c>
      <c r="E292" s="395"/>
      <c r="F292" s="396"/>
      <c r="G292" s="424" t="s">
        <v>229</v>
      </c>
      <c r="H292" s="425"/>
      <c r="I292" s="425"/>
      <c r="J292" s="85">
        <v>4</v>
      </c>
      <c r="K292" s="83" t="s">
        <v>16</v>
      </c>
    </row>
    <row r="293" spans="1:11" s="29" customFormat="1" ht="27.75" customHeight="1" hidden="1">
      <c r="A293" s="83" t="s">
        <v>198</v>
      </c>
      <c r="B293" s="83"/>
      <c r="C293" s="84" t="s">
        <v>295</v>
      </c>
      <c r="D293" s="397"/>
      <c r="E293" s="398"/>
      <c r="F293" s="399"/>
      <c r="G293" s="424" t="s">
        <v>231</v>
      </c>
      <c r="H293" s="425"/>
      <c r="I293" s="425"/>
      <c r="J293" s="85">
        <v>19</v>
      </c>
      <c r="K293" s="83" t="s">
        <v>203</v>
      </c>
    </row>
    <row r="294" spans="1:11" s="29" customFormat="1" ht="27.75" customHeight="1" hidden="1">
      <c r="A294" s="83" t="s">
        <v>198</v>
      </c>
      <c r="B294" s="83"/>
      <c r="C294" s="84" t="s">
        <v>296</v>
      </c>
      <c r="D294" s="397"/>
      <c r="E294" s="398"/>
      <c r="F294" s="399"/>
      <c r="G294" s="424" t="s">
        <v>233</v>
      </c>
      <c r="H294" s="425"/>
      <c r="I294" s="425"/>
      <c r="J294" s="85">
        <v>1</v>
      </c>
      <c r="K294" s="83" t="s">
        <v>16</v>
      </c>
    </row>
    <row r="295" spans="1:11" s="29" customFormat="1" ht="27.75" customHeight="1" hidden="1">
      <c r="A295" s="83" t="s">
        <v>198</v>
      </c>
      <c r="B295" s="83"/>
      <c r="C295" s="84" t="s">
        <v>297</v>
      </c>
      <c r="D295" s="397"/>
      <c r="E295" s="400"/>
      <c r="F295" s="399"/>
      <c r="G295" s="424" t="s">
        <v>235</v>
      </c>
      <c r="H295" s="425"/>
      <c r="I295" s="425"/>
      <c r="J295" s="85">
        <v>4</v>
      </c>
      <c r="K295" s="83" t="s">
        <v>16</v>
      </c>
    </row>
    <row r="296" spans="1:11" s="29" customFormat="1" ht="27.75" customHeight="1" hidden="1">
      <c r="A296" s="83" t="s">
        <v>198</v>
      </c>
      <c r="B296" s="83"/>
      <c r="C296" s="84" t="s">
        <v>298</v>
      </c>
      <c r="D296" s="397"/>
      <c r="E296" s="400"/>
      <c r="F296" s="399"/>
      <c r="G296" s="424" t="s">
        <v>237</v>
      </c>
      <c r="H296" s="425"/>
      <c r="I296" s="425"/>
      <c r="J296" s="85">
        <v>40</v>
      </c>
      <c r="K296" s="83" t="s">
        <v>203</v>
      </c>
    </row>
    <row r="297" spans="1:11" s="29" customFormat="1" ht="27.75" customHeight="1" hidden="1">
      <c r="A297" s="83" t="s">
        <v>198</v>
      </c>
      <c r="B297" s="83"/>
      <c r="C297" s="84" t="s">
        <v>299</v>
      </c>
      <c r="D297" s="401"/>
      <c r="E297" s="402"/>
      <c r="F297" s="403"/>
      <c r="G297" s="424" t="s">
        <v>239</v>
      </c>
      <c r="H297" s="425"/>
      <c r="I297" s="425"/>
      <c r="J297" s="85">
        <v>1</v>
      </c>
      <c r="K297" s="83" t="s">
        <v>16</v>
      </c>
    </row>
    <row r="298" spans="1:11" s="29" customFormat="1" ht="27.75" customHeight="1" hidden="1">
      <c r="A298" s="86" t="s">
        <v>198</v>
      </c>
      <c r="B298" s="86"/>
      <c r="C298" s="87" t="s">
        <v>300</v>
      </c>
      <c r="D298" s="404" t="s">
        <v>211</v>
      </c>
      <c r="E298" s="405"/>
      <c r="F298" s="406"/>
      <c r="G298" s="422" t="s">
        <v>229</v>
      </c>
      <c r="H298" s="423"/>
      <c r="I298" s="423"/>
      <c r="J298" s="88">
        <v>4</v>
      </c>
      <c r="K298" s="86" t="s">
        <v>16</v>
      </c>
    </row>
    <row r="299" spans="1:11" s="29" customFormat="1" ht="27.75" customHeight="1" hidden="1">
      <c r="A299" s="86" t="s">
        <v>198</v>
      </c>
      <c r="B299" s="86"/>
      <c r="C299" s="87" t="s">
        <v>301</v>
      </c>
      <c r="D299" s="407"/>
      <c r="E299" s="408"/>
      <c r="F299" s="409"/>
      <c r="G299" s="422" t="s">
        <v>231</v>
      </c>
      <c r="H299" s="423"/>
      <c r="I299" s="423"/>
      <c r="J299" s="88">
        <v>17</v>
      </c>
      <c r="K299" s="86" t="s">
        <v>203</v>
      </c>
    </row>
    <row r="300" spans="1:11" s="29" customFormat="1" ht="27.75" customHeight="1" hidden="1">
      <c r="A300" s="86" t="s">
        <v>198</v>
      </c>
      <c r="B300" s="86"/>
      <c r="C300" s="87" t="s">
        <v>302</v>
      </c>
      <c r="D300" s="407"/>
      <c r="E300" s="408"/>
      <c r="F300" s="409"/>
      <c r="G300" s="422" t="s">
        <v>233</v>
      </c>
      <c r="H300" s="423"/>
      <c r="I300" s="423"/>
      <c r="J300" s="88">
        <v>1</v>
      </c>
      <c r="K300" s="86" t="s">
        <v>16</v>
      </c>
    </row>
    <row r="301" spans="1:11" s="29" customFormat="1" ht="27.75" customHeight="1" hidden="1">
      <c r="A301" s="86" t="s">
        <v>198</v>
      </c>
      <c r="B301" s="86"/>
      <c r="C301" s="87" t="s">
        <v>303</v>
      </c>
      <c r="D301" s="407"/>
      <c r="E301" s="410"/>
      <c r="F301" s="409"/>
      <c r="G301" s="422" t="s">
        <v>235</v>
      </c>
      <c r="H301" s="423"/>
      <c r="I301" s="423"/>
      <c r="J301" s="88">
        <v>4</v>
      </c>
      <c r="K301" s="86" t="s">
        <v>16</v>
      </c>
    </row>
    <row r="302" spans="1:11" s="29" customFormat="1" ht="27.75" customHeight="1" hidden="1">
      <c r="A302" s="86" t="s">
        <v>198</v>
      </c>
      <c r="B302" s="86"/>
      <c r="C302" s="87" t="s">
        <v>304</v>
      </c>
      <c r="D302" s="407"/>
      <c r="E302" s="410"/>
      <c r="F302" s="409"/>
      <c r="G302" s="422" t="s">
        <v>237</v>
      </c>
      <c r="H302" s="423"/>
      <c r="I302" s="423"/>
      <c r="J302" s="88">
        <v>36</v>
      </c>
      <c r="K302" s="86" t="s">
        <v>203</v>
      </c>
    </row>
    <row r="303" spans="1:11" s="29" customFormat="1" ht="27.75" customHeight="1" hidden="1">
      <c r="A303" s="86" t="s">
        <v>198</v>
      </c>
      <c r="B303" s="86"/>
      <c r="C303" s="87" t="s">
        <v>305</v>
      </c>
      <c r="D303" s="411"/>
      <c r="E303" s="412"/>
      <c r="F303" s="413"/>
      <c r="G303" s="422" t="s">
        <v>239</v>
      </c>
      <c r="H303" s="423"/>
      <c r="I303" s="423"/>
      <c r="J303" s="88">
        <v>1</v>
      </c>
      <c r="K303" s="86" t="s">
        <v>16</v>
      </c>
    </row>
    <row r="304" spans="1:11" ht="18.75" customHeight="1">
      <c r="A304" s="96"/>
      <c r="B304" s="96"/>
      <c r="C304" s="96"/>
      <c r="D304" s="96"/>
      <c r="E304" s="96"/>
      <c r="F304" s="96"/>
      <c r="G304" s="96"/>
      <c r="H304" s="96"/>
      <c r="I304" s="96"/>
      <c r="J304" s="96"/>
      <c r="K304" s="96"/>
    </row>
    <row r="305" spans="1:13" ht="33.75" customHeight="1">
      <c r="A305" s="70" t="s">
        <v>199</v>
      </c>
      <c r="B305" s="70">
        <v>1337</v>
      </c>
      <c r="C305" s="71" t="s">
        <v>510</v>
      </c>
      <c r="D305" s="360" t="s">
        <v>1540</v>
      </c>
      <c r="E305" s="361"/>
      <c r="F305" s="171" t="s">
        <v>1539</v>
      </c>
      <c r="G305" s="250" t="s">
        <v>200</v>
      </c>
      <c r="H305" s="430"/>
      <c r="I305" s="72" t="s">
        <v>969</v>
      </c>
      <c r="J305" s="73">
        <f aca="true" t="shared" si="28" ref="J305:J310">J231*0.7</f>
        <v>221.89999999999998</v>
      </c>
      <c r="K305" s="70" t="s">
        <v>16</v>
      </c>
      <c r="M305" t="s">
        <v>1364</v>
      </c>
    </row>
    <row r="306" spans="1:13" ht="33.75" customHeight="1">
      <c r="A306" s="70" t="s">
        <v>199</v>
      </c>
      <c r="B306" s="70">
        <v>1338</v>
      </c>
      <c r="C306" s="71" t="s">
        <v>511</v>
      </c>
      <c r="D306" s="362"/>
      <c r="E306" s="363"/>
      <c r="F306" s="172"/>
      <c r="G306" s="431" t="s">
        <v>201</v>
      </c>
      <c r="H306" s="430"/>
      <c r="I306" s="72" t="s">
        <v>970</v>
      </c>
      <c r="J306" s="73">
        <f t="shared" si="28"/>
        <v>967.4</v>
      </c>
      <c r="K306" s="70" t="s">
        <v>203</v>
      </c>
      <c r="M306" t="s">
        <v>1365</v>
      </c>
    </row>
    <row r="307" spans="1:13" ht="33.75" customHeight="1">
      <c r="A307" s="70" t="s">
        <v>199</v>
      </c>
      <c r="B307" s="70">
        <v>1339</v>
      </c>
      <c r="C307" s="71" t="s">
        <v>512</v>
      </c>
      <c r="D307" s="364"/>
      <c r="E307" s="365"/>
      <c r="F307" s="173"/>
      <c r="G307" s="250" t="s">
        <v>202</v>
      </c>
      <c r="H307" s="430"/>
      <c r="I307" s="95" t="s">
        <v>971</v>
      </c>
      <c r="J307" s="73">
        <f t="shared" si="28"/>
        <v>32.199999999999996</v>
      </c>
      <c r="K307" s="70" t="s">
        <v>15</v>
      </c>
      <c r="M307" t="s">
        <v>1366</v>
      </c>
    </row>
    <row r="308" spans="1:13" ht="33.75" customHeight="1">
      <c r="A308" s="70" t="s">
        <v>199</v>
      </c>
      <c r="B308" s="70">
        <v>1340</v>
      </c>
      <c r="C308" s="71" t="s">
        <v>513</v>
      </c>
      <c r="D308" s="360" t="s">
        <v>1542</v>
      </c>
      <c r="E308" s="361"/>
      <c r="F308" s="171" t="s">
        <v>1544</v>
      </c>
      <c r="G308" s="250" t="s">
        <v>204</v>
      </c>
      <c r="H308" s="430"/>
      <c r="I308" s="72" t="s">
        <v>972</v>
      </c>
      <c r="J308" s="73">
        <f t="shared" si="28"/>
        <v>228.2</v>
      </c>
      <c r="K308" s="70" t="s">
        <v>16</v>
      </c>
      <c r="M308" t="s">
        <v>1367</v>
      </c>
    </row>
    <row r="309" spans="1:13" ht="33.75" customHeight="1">
      <c r="A309" s="70" t="s">
        <v>199</v>
      </c>
      <c r="B309" s="70">
        <v>1341</v>
      </c>
      <c r="C309" s="71" t="s">
        <v>514</v>
      </c>
      <c r="D309" s="362"/>
      <c r="E309" s="363"/>
      <c r="F309" s="172"/>
      <c r="G309" s="431" t="s">
        <v>205</v>
      </c>
      <c r="H309" s="430"/>
      <c r="I309" s="72" t="s">
        <v>973</v>
      </c>
      <c r="J309" s="73">
        <f t="shared" si="28"/>
        <v>1983.1</v>
      </c>
      <c r="K309" s="70" t="s">
        <v>203</v>
      </c>
      <c r="M309" t="s">
        <v>1368</v>
      </c>
    </row>
    <row r="310" spans="1:13" ht="33.75" customHeight="1">
      <c r="A310" s="70" t="s">
        <v>199</v>
      </c>
      <c r="B310" s="70">
        <v>1342</v>
      </c>
      <c r="C310" s="71" t="s">
        <v>515</v>
      </c>
      <c r="D310" s="364"/>
      <c r="E310" s="365"/>
      <c r="F310" s="173"/>
      <c r="G310" s="250" t="s">
        <v>202</v>
      </c>
      <c r="H310" s="430"/>
      <c r="I310" s="95" t="s">
        <v>974</v>
      </c>
      <c r="J310" s="73">
        <f t="shared" si="28"/>
        <v>65.8</v>
      </c>
      <c r="K310" s="70" t="s">
        <v>15</v>
      </c>
      <c r="M310" t="s">
        <v>1369</v>
      </c>
    </row>
    <row r="311" spans="1:13" ht="33.75" customHeight="1">
      <c r="A311" s="74" t="s">
        <v>198</v>
      </c>
      <c r="B311" s="74">
        <v>1343</v>
      </c>
      <c r="C311" s="75" t="s">
        <v>516</v>
      </c>
      <c r="D311" s="203" t="s">
        <v>1550</v>
      </c>
      <c r="E311" s="366"/>
      <c r="F311" s="367"/>
      <c r="G311" s="432" t="s">
        <v>821</v>
      </c>
      <c r="H311" s="433"/>
      <c r="I311" s="433"/>
      <c r="J311" s="76">
        <f aca="true" t="shared" si="29" ref="J311:J322">SUM(L311)</f>
        <v>13.092099999999999</v>
      </c>
      <c r="K311" s="74" t="s">
        <v>16</v>
      </c>
      <c r="L311">
        <f aca="true" t="shared" si="30" ref="L311:L316">J305*0.059</f>
        <v>13.092099999999999</v>
      </c>
      <c r="M311" t="s">
        <v>1370</v>
      </c>
    </row>
    <row r="312" spans="1:13" ht="33.75" customHeight="1">
      <c r="A312" s="74" t="s">
        <v>198</v>
      </c>
      <c r="B312" s="74">
        <v>1344</v>
      </c>
      <c r="C312" s="75" t="s">
        <v>517</v>
      </c>
      <c r="D312" s="368"/>
      <c r="E312" s="369"/>
      <c r="F312" s="370"/>
      <c r="G312" s="432" t="s">
        <v>822</v>
      </c>
      <c r="H312" s="433"/>
      <c r="I312" s="433"/>
      <c r="J312" s="76">
        <f t="shared" si="29"/>
        <v>57.0766</v>
      </c>
      <c r="K312" s="74" t="s">
        <v>203</v>
      </c>
      <c r="L312">
        <f t="shared" si="30"/>
        <v>57.0766</v>
      </c>
      <c r="M312" t="s">
        <v>1371</v>
      </c>
    </row>
    <row r="313" spans="1:13" ht="33.75" customHeight="1">
      <c r="A313" s="74" t="s">
        <v>198</v>
      </c>
      <c r="B313" s="74">
        <v>1345</v>
      </c>
      <c r="C313" s="75" t="s">
        <v>518</v>
      </c>
      <c r="D313" s="368"/>
      <c r="E313" s="369"/>
      <c r="F313" s="370"/>
      <c r="G313" s="432" t="s">
        <v>823</v>
      </c>
      <c r="H313" s="433"/>
      <c r="I313" s="433"/>
      <c r="J313" s="76">
        <f t="shared" si="29"/>
        <v>1.8997999999999997</v>
      </c>
      <c r="K313" s="74" t="s">
        <v>15</v>
      </c>
      <c r="L313">
        <f t="shared" si="30"/>
        <v>1.8997999999999997</v>
      </c>
      <c r="M313" t="s">
        <v>1372</v>
      </c>
    </row>
    <row r="314" spans="1:13" ht="33.75" customHeight="1">
      <c r="A314" s="74" t="s">
        <v>198</v>
      </c>
      <c r="B314" s="74">
        <v>1346</v>
      </c>
      <c r="C314" s="75" t="s">
        <v>519</v>
      </c>
      <c r="D314" s="368"/>
      <c r="E314" s="371"/>
      <c r="F314" s="370"/>
      <c r="G314" s="432" t="s">
        <v>824</v>
      </c>
      <c r="H314" s="433"/>
      <c r="I314" s="433"/>
      <c r="J314" s="76">
        <f t="shared" si="29"/>
        <v>13.463799999999999</v>
      </c>
      <c r="K314" s="74" t="s">
        <v>16</v>
      </c>
      <c r="L314">
        <f t="shared" si="30"/>
        <v>13.463799999999999</v>
      </c>
      <c r="M314" t="s">
        <v>1373</v>
      </c>
    </row>
    <row r="315" spans="1:13" ht="33.75" customHeight="1">
      <c r="A315" s="74" t="s">
        <v>198</v>
      </c>
      <c r="B315" s="74">
        <v>1347</v>
      </c>
      <c r="C315" s="75" t="s">
        <v>520</v>
      </c>
      <c r="D315" s="368"/>
      <c r="E315" s="371"/>
      <c r="F315" s="370"/>
      <c r="G315" s="432" t="s">
        <v>825</v>
      </c>
      <c r="H315" s="433"/>
      <c r="I315" s="433"/>
      <c r="J315" s="76">
        <f t="shared" si="29"/>
        <v>117.00289999999998</v>
      </c>
      <c r="K315" s="74" t="s">
        <v>203</v>
      </c>
      <c r="L315">
        <f t="shared" si="30"/>
        <v>117.00289999999998</v>
      </c>
      <c r="M315" t="s">
        <v>1374</v>
      </c>
    </row>
    <row r="316" spans="1:13" ht="33.75" customHeight="1">
      <c r="A316" s="74" t="s">
        <v>198</v>
      </c>
      <c r="B316" s="74">
        <v>1348</v>
      </c>
      <c r="C316" s="75" t="s">
        <v>521</v>
      </c>
      <c r="D316" s="372"/>
      <c r="E316" s="373"/>
      <c r="F316" s="374"/>
      <c r="G316" s="432" t="s">
        <v>826</v>
      </c>
      <c r="H316" s="433"/>
      <c r="I316" s="433"/>
      <c r="J316" s="76">
        <f t="shared" si="29"/>
        <v>3.8821999999999997</v>
      </c>
      <c r="K316" s="74" t="s">
        <v>15</v>
      </c>
      <c r="L316">
        <f t="shared" si="30"/>
        <v>3.8821999999999997</v>
      </c>
      <c r="M316" t="s">
        <v>1375</v>
      </c>
    </row>
    <row r="317" spans="1:13" ht="33.75" customHeight="1">
      <c r="A317" s="77" t="s">
        <v>198</v>
      </c>
      <c r="B317" s="77">
        <v>1349</v>
      </c>
      <c r="C317" s="78" t="s">
        <v>522</v>
      </c>
      <c r="D317" s="225" t="s">
        <v>1522</v>
      </c>
      <c r="E317" s="375"/>
      <c r="F317" s="376"/>
      <c r="G317" s="428" t="s">
        <v>821</v>
      </c>
      <c r="H317" s="429"/>
      <c r="I317" s="429"/>
      <c r="J317" s="79">
        <f t="shared" si="29"/>
        <v>9.541699999999999</v>
      </c>
      <c r="K317" s="77" t="s">
        <v>16</v>
      </c>
      <c r="L317">
        <f aca="true" t="shared" si="31" ref="L317:L322">J305*0.043</f>
        <v>9.541699999999999</v>
      </c>
      <c r="M317" t="s">
        <v>1376</v>
      </c>
    </row>
    <row r="318" spans="1:13" ht="33.75" customHeight="1">
      <c r="A318" s="77" t="s">
        <v>198</v>
      </c>
      <c r="B318" s="77">
        <v>1350</v>
      </c>
      <c r="C318" s="78" t="s">
        <v>523</v>
      </c>
      <c r="D318" s="377"/>
      <c r="E318" s="378"/>
      <c r="F318" s="379"/>
      <c r="G318" s="428" t="s">
        <v>822</v>
      </c>
      <c r="H318" s="429"/>
      <c r="I318" s="429"/>
      <c r="J318" s="79">
        <f t="shared" si="29"/>
        <v>41.5982</v>
      </c>
      <c r="K318" s="77" t="s">
        <v>203</v>
      </c>
      <c r="L318">
        <f t="shared" si="31"/>
        <v>41.5982</v>
      </c>
      <c r="M318" t="s">
        <v>1377</v>
      </c>
    </row>
    <row r="319" spans="1:13" ht="33.75" customHeight="1">
      <c r="A319" s="77" t="s">
        <v>198</v>
      </c>
      <c r="B319" s="77">
        <v>1351</v>
      </c>
      <c r="C319" s="78" t="s">
        <v>524</v>
      </c>
      <c r="D319" s="377"/>
      <c r="E319" s="378"/>
      <c r="F319" s="379"/>
      <c r="G319" s="428" t="s">
        <v>823</v>
      </c>
      <c r="H319" s="429"/>
      <c r="I319" s="429"/>
      <c r="J319" s="79">
        <f t="shared" si="29"/>
        <v>1.3845999999999996</v>
      </c>
      <c r="K319" s="77" t="s">
        <v>15</v>
      </c>
      <c r="L319">
        <f t="shared" si="31"/>
        <v>1.3845999999999996</v>
      </c>
      <c r="M319" t="s">
        <v>1378</v>
      </c>
    </row>
    <row r="320" spans="1:13" ht="33.75" customHeight="1">
      <c r="A320" s="77" t="s">
        <v>198</v>
      </c>
      <c r="B320" s="77">
        <v>1352</v>
      </c>
      <c r="C320" s="78" t="s">
        <v>525</v>
      </c>
      <c r="D320" s="377"/>
      <c r="E320" s="380"/>
      <c r="F320" s="379"/>
      <c r="G320" s="428" t="s">
        <v>824</v>
      </c>
      <c r="H320" s="429"/>
      <c r="I320" s="429"/>
      <c r="J320" s="79">
        <f t="shared" si="29"/>
        <v>9.812599999999998</v>
      </c>
      <c r="K320" s="77" t="s">
        <v>16</v>
      </c>
      <c r="L320">
        <f t="shared" si="31"/>
        <v>9.812599999999998</v>
      </c>
      <c r="M320" t="s">
        <v>1379</v>
      </c>
    </row>
    <row r="321" spans="1:13" ht="33.75" customHeight="1">
      <c r="A321" s="77" t="s">
        <v>198</v>
      </c>
      <c r="B321" s="77">
        <v>1353</v>
      </c>
      <c r="C321" s="78" t="s">
        <v>526</v>
      </c>
      <c r="D321" s="377"/>
      <c r="E321" s="380"/>
      <c r="F321" s="379"/>
      <c r="G321" s="428" t="s">
        <v>825</v>
      </c>
      <c r="H321" s="429"/>
      <c r="I321" s="429"/>
      <c r="J321" s="79">
        <f t="shared" si="29"/>
        <v>85.27329999999999</v>
      </c>
      <c r="K321" s="77" t="s">
        <v>203</v>
      </c>
      <c r="L321">
        <f t="shared" si="31"/>
        <v>85.27329999999999</v>
      </c>
      <c r="M321" t="s">
        <v>1380</v>
      </c>
    </row>
    <row r="322" spans="1:13" ht="33.75" customHeight="1">
      <c r="A322" s="77" t="s">
        <v>198</v>
      </c>
      <c r="B322" s="77">
        <v>1354</v>
      </c>
      <c r="C322" s="78" t="s">
        <v>527</v>
      </c>
      <c r="D322" s="381"/>
      <c r="E322" s="382"/>
      <c r="F322" s="383"/>
      <c r="G322" s="428" t="s">
        <v>826</v>
      </c>
      <c r="H322" s="429"/>
      <c r="I322" s="429"/>
      <c r="J322" s="79">
        <f t="shared" si="29"/>
        <v>2.8293999999999997</v>
      </c>
      <c r="K322" s="77" t="s">
        <v>15</v>
      </c>
      <c r="L322">
        <f t="shared" si="31"/>
        <v>2.8293999999999997</v>
      </c>
      <c r="M322" t="s">
        <v>1381</v>
      </c>
    </row>
    <row r="323" spans="1:11" s="33" customFormat="1" ht="12.75" customHeight="1" hidden="1">
      <c r="A323" s="80" t="s">
        <v>198</v>
      </c>
      <c r="B323" s="80"/>
      <c r="C323" s="81" t="s">
        <v>330</v>
      </c>
      <c r="D323" s="384" t="s">
        <v>212</v>
      </c>
      <c r="E323" s="385"/>
      <c r="F323" s="386"/>
      <c r="G323" s="426" t="s">
        <v>313</v>
      </c>
      <c r="H323" s="427"/>
      <c r="I323" s="427"/>
      <c r="J323" s="82">
        <v>5</v>
      </c>
      <c r="K323" s="80" t="s">
        <v>16</v>
      </c>
    </row>
    <row r="324" spans="1:11" s="33" customFormat="1" ht="12.75" customHeight="1" hidden="1">
      <c r="A324" s="80" t="s">
        <v>198</v>
      </c>
      <c r="B324" s="80"/>
      <c r="C324" s="81" t="s">
        <v>331</v>
      </c>
      <c r="D324" s="387"/>
      <c r="E324" s="388"/>
      <c r="F324" s="389"/>
      <c r="G324" s="426" t="s">
        <v>315</v>
      </c>
      <c r="H324" s="427"/>
      <c r="I324" s="427"/>
      <c r="J324" s="82">
        <v>21</v>
      </c>
      <c r="K324" s="80" t="s">
        <v>203</v>
      </c>
    </row>
    <row r="325" spans="1:11" s="33" customFormat="1" ht="12.75" customHeight="1" hidden="1">
      <c r="A325" s="80" t="s">
        <v>198</v>
      </c>
      <c r="B325" s="80"/>
      <c r="C325" s="81" t="s">
        <v>332</v>
      </c>
      <c r="D325" s="387"/>
      <c r="E325" s="388"/>
      <c r="F325" s="389"/>
      <c r="G325" s="426" t="s">
        <v>317</v>
      </c>
      <c r="H325" s="427"/>
      <c r="I325" s="427"/>
      <c r="J325" s="82">
        <v>1</v>
      </c>
      <c r="K325" s="80" t="s">
        <v>16</v>
      </c>
    </row>
    <row r="326" spans="1:11" s="33" customFormat="1" ht="12.75" customHeight="1" hidden="1">
      <c r="A326" s="80" t="s">
        <v>198</v>
      </c>
      <c r="B326" s="80"/>
      <c r="C326" s="81" t="s">
        <v>333</v>
      </c>
      <c r="D326" s="387"/>
      <c r="E326" s="390"/>
      <c r="F326" s="389"/>
      <c r="G326" s="426" t="s">
        <v>319</v>
      </c>
      <c r="H326" s="427"/>
      <c r="I326" s="427"/>
      <c r="J326" s="82">
        <v>5</v>
      </c>
      <c r="K326" s="80" t="s">
        <v>16</v>
      </c>
    </row>
    <row r="327" spans="1:11" s="33" customFormat="1" ht="12.75" customHeight="1" hidden="1">
      <c r="A327" s="80" t="s">
        <v>198</v>
      </c>
      <c r="B327" s="80"/>
      <c r="C327" s="81" t="s">
        <v>334</v>
      </c>
      <c r="D327" s="387"/>
      <c r="E327" s="390"/>
      <c r="F327" s="389"/>
      <c r="G327" s="426" t="s">
        <v>321</v>
      </c>
      <c r="H327" s="427"/>
      <c r="I327" s="427"/>
      <c r="J327" s="82">
        <v>43</v>
      </c>
      <c r="K327" s="80" t="s">
        <v>203</v>
      </c>
    </row>
    <row r="328" spans="1:11" s="33" customFormat="1" ht="12.75" customHeight="1" hidden="1">
      <c r="A328" s="80" t="s">
        <v>198</v>
      </c>
      <c r="B328" s="80"/>
      <c r="C328" s="81" t="s">
        <v>335</v>
      </c>
      <c r="D328" s="391"/>
      <c r="E328" s="392"/>
      <c r="F328" s="393"/>
      <c r="G328" s="426" t="s">
        <v>323</v>
      </c>
      <c r="H328" s="427"/>
      <c r="I328" s="427"/>
      <c r="J328" s="82">
        <v>1</v>
      </c>
      <c r="K328" s="80" t="s">
        <v>16</v>
      </c>
    </row>
    <row r="329" spans="1:11" s="29" customFormat="1" ht="12.75" customHeight="1" hidden="1">
      <c r="A329" s="83" t="s">
        <v>198</v>
      </c>
      <c r="B329" s="83"/>
      <c r="C329" s="84" t="s">
        <v>336</v>
      </c>
      <c r="D329" s="394" t="s">
        <v>213</v>
      </c>
      <c r="E329" s="395"/>
      <c r="F329" s="396"/>
      <c r="G329" s="424" t="s">
        <v>313</v>
      </c>
      <c r="H329" s="425"/>
      <c r="I329" s="425"/>
      <c r="J329" s="85">
        <v>4</v>
      </c>
      <c r="K329" s="83" t="s">
        <v>16</v>
      </c>
    </row>
    <row r="330" spans="1:11" s="29" customFormat="1" ht="12.75" customHeight="1" hidden="1">
      <c r="A330" s="83" t="s">
        <v>198</v>
      </c>
      <c r="B330" s="83"/>
      <c r="C330" s="84" t="s">
        <v>337</v>
      </c>
      <c r="D330" s="397"/>
      <c r="E330" s="398"/>
      <c r="F330" s="399"/>
      <c r="G330" s="424" t="s">
        <v>315</v>
      </c>
      <c r="H330" s="425"/>
      <c r="I330" s="425"/>
      <c r="J330" s="85">
        <v>19</v>
      </c>
      <c r="K330" s="83" t="s">
        <v>203</v>
      </c>
    </row>
    <row r="331" spans="1:11" s="29" customFormat="1" ht="12.75" customHeight="1" hidden="1">
      <c r="A331" s="83" t="s">
        <v>198</v>
      </c>
      <c r="B331" s="83"/>
      <c r="C331" s="84" t="s">
        <v>338</v>
      </c>
      <c r="D331" s="397"/>
      <c r="E331" s="398"/>
      <c r="F331" s="399"/>
      <c r="G331" s="424" t="s">
        <v>317</v>
      </c>
      <c r="H331" s="425"/>
      <c r="I331" s="425"/>
      <c r="J331" s="85">
        <v>1</v>
      </c>
      <c r="K331" s="83" t="s">
        <v>16</v>
      </c>
    </row>
    <row r="332" spans="1:11" s="29" customFormat="1" ht="12.75" customHeight="1" hidden="1">
      <c r="A332" s="83" t="s">
        <v>198</v>
      </c>
      <c r="B332" s="83"/>
      <c r="C332" s="84" t="s">
        <v>339</v>
      </c>
      <c r="D332" s="397"/>
      <c r="E332" s="400"/>
      <c r="F332" s="399"/>
      <c r="G332" s="424" t="s">
        <v>319</v>
      </c>
      <c r="H332" s="425"/>
      <c r="I332" s="425"/>
      <c r="J332" s="85">
        <v>4</v>
      </c>
      <c r="K332" s="83" t="s">
        <v>16</v>
      </c>
    </row>
    <row r="333" spans="1:11" s="29" customFormat="1" ht="12.75" customHeight="1" hidden="1">
      <c r="A333" s="83" t="s">
        <v>198</v>
      </c>
      <c r="B333" s="83"/>
      <c r="C333" s="84" t="s">
        <v>340</v>
      </c>
      <c r="D333" s="397"/>
      <c r="E333" s="400"/>
      <c r="F333" s="399"/>
      <c r="G333" s="424" t="s">
        <v>321</v>
      </c>
      <c r="H333" s="425"/>
      <c r="I333" s="425"/>
      <c r="J333" s="85">
        <v>39</v>
      </c>
      <c r="K333" s="83" t="s">
        <v>203</v>
      </c>
    </row>
    <row r="334" spans="1:11" s="29" customFormat="1" ht="12.75" customHeight="1" hidden="1">
      <c r="A334" s="83" t="s">
        <v>198</v>
      </c>
      <c r="B334" s="83"/>
      <c r="C334" s="84" t="s">
        <v>341</v>
      </c>
      <c r="D334" s="401"/>
      <c r="E334" s="402"/>
      <c r="F334" s="403"/>
      <c r="G334" s="424" t="s">
        <v>323</v>
      </c>
      <c r="H334" s="425"/>
      <c r="I334" s="425"/>
      <c r="J334" s="85">
        <v>1</v>
      </c>
      <c r="K334" s="83" t="s">
        <v>16</v>
      </c>
    </row>
    <row r="335" spans="1:11" s="29" customFormat="1" ht="12.75" customHeight="1" hidden="1">
      <c r="A335" s="86" t="s">
        <v>198</v>
      </c>
      <c r="B335" s="86"/>
      <c r="C335" s="87" t="s">
        <v>342</v>
      </c>
      <c r="D335" s="404" t="s">
        <v>214</v>
      </c>
      <c r="E335" s="405"/>
      <c r="F335" s="406"/>
      <c r="G335" s="422" t="s">
        <v>313</v>
      </c>
      <c r="H335" s="423"/>
      <c r="I335" s="423"/>
      <c r="J335" s="88">
        <v>4</v>
      </c>
      <c r="K335" s="86" t="s">
        <v>16</v>
      </c>
    </row>
    <row r="336" spans="1:11" s="29" customFormat="1" ht="12.75" customHeight="1" hidden="1">
      <c r="A336" s="86" t="s">
        <v>198</v>
      </c>
      <c r="B336" s="86"/>
      <c r="C336" s="87" t="s">
        <v>343</v>
      </c>
      <c r="D336" s="407"/>
      <c r="E336" s="408"/>
      <c r="F336" s="409"/>
      <c r="G336" s="422" t="s">
        <v>315</v>
      </c>
      <c r="H336" s="423"/>
      <c r="I336" s="423"/>
      <c r="J336" s="88">
        <v>17</v>
      </c>
      <c r="K336" s="86" t="s">
        <v>203</v>
      </c>
    </row>
    <row r="337" spans="1:11" s="29" customFormat="1" ht="12.75" customHeight="1" hidden="1">
      <c r="A337" s="86" t="s">
        <v>198</v>
      </c>
      <c r="B337" s="86"/>
      <c r="C337" s="87" t="s">
        <v>344</v>
      </c>
      <c r="D337" s="407"/>
      <c r="E337" s="408"/>
      <c r="F337" s="409"/>
      <c r="G337" s="422" t="s">
        <v>317</v>
      </c>
      <c r="H337" s="423"/>
      <c r="I337" s="423"/>
      <c r="J337" s="88">
        <v>1</v>
      </c>
      <c r="K337" s="86" t="s">
        <v>16</v>
      </c>
    </row>
    <row r="338" spans="1:11" s="29" customFormat="1" ht="12.75" customHeight="1" hidden="1">
      <c r="A338" s="86" t="s">
        <v>198</v>
      </c>
      <c r="B338" s="86"/>
      <c r="C338" s="87" t="s">
        <v>345</v>
      </c>
      <c r="D338" s="407"/>
      <c r="E338" s="410"/>
      <c r="F338" s="409"/>
      <c r="G338" s="422" t="s">
        <v>319</v>
      </c>
      <c r="H338" s="423"/>
      <c r="I338" s="423"/>
      <c r="J338" s="88">
        <v>4</v>
      </c>
      <c r="K338" s="86" t="s">
        <v>16</v>
      </c>
    </row>
    <row r="339" spans="1:11" s="29" customFormat="1" ht="12.75" customHeight="1" hidden="1">
      <c r="A339" s="86" t="s">
        <v>198</v>
      </c>
      <c r="B339" s="86"/>
      <c r="C339" s="87" t="s">
        <v>346</v>
      </c>
      <c r="D339" s="407"/>
      <c r="E339" s="410"/>
      <c r="F339" s="409"/>
      <c r="G339" s="422" t="s">
        <v>321</v>
      </c>
      <c r="H339" s="423"/>
      <c r="I339" s="423"/>
      <c r="J339" s="88">
        <v>35</v>
      </c>
      <c r="K339" s="86" t="s">
        <v>203</v>
      </c>
    </row>
    <row r="340" spans="1:11" s="29" customFormat="1" ht="12.75" customHeight="1" hidden="1">
      <c r="A340" s="86" t="s">
        <v>198</v>
      </c>
      <c r="B340" s="86"/>
      <c r="C340" s="87" t="s">
        <v>347</v>
      </c>
      <c r="D340" s="411"/>
      <c r="E340" s="412"/>
      <c r="F340" s="413"/>
      <c r="G340" s="422" t="s">
        <v>323</v>
      </c>
      <c r="H340" s="423"/>
      <c r="I340" s="423"/>
      <c r="J340" s="88">
        <v>1</v>
      </c>
      <c r="K340" s="86" t="s">
        <v>16</v>
      </c>
    </row>
    <row r="341" spans="1:11" s="34" customFormat="1" ht="12.75" customHeight="1">
      <c r="A341" s="89"/>
      <c r="B341" s="89"/>
      <c r="C341" s="90"/>
      <c r="D341" s="91"/>
      <c r="E341" s="91"/>
      <c r="F341" s="91"/>
      <c r="G341" s="91"/>
      <c r="H341" s="92"/>
      <c r="I341" s="92"/>
      <c r="J341" s="93"/>
      <c r="K341" s="89"/>
    </row>
    <row r="342" spans="1:11" ht="25.5" customHeight="1">
      <c r="A342" s="188" t="s">
        <v>2</v>
      </c>
      <c r="B342" s="188"/>
      <c r="C342" s="189" t="s">
        <v>3</v>
      </c>
      <c r="D342" s="188" t="s">
        <v>4</v>
      </c>
      <c r="E342" s="188"/>
      <c r="F342" s="188"/>
      <c r="G342" s="188"/>
      <c r="H342" s="188"/>
      <c r="I342" s="188"/>
      <c r="J342" s="192" t="s">
        <v>12</v>
      </c>
      <c r="K342" s="188" t="s">
        <v>13</v>
      </c>
    </row>
    <row r="343" spans="1:11" ht="25.5" customHeight="1">
      <c r="A343" s="69" t="s">
        <v>0</v>
      </c>
      <c r="B343" s="69" t="s">
        <v>1</v>
      </c>
      <c r="C343" s="190"/>
      <c r="D343" s="188"/>
      <c r="E343" s="188"/>
      <c r="F343" s="188"/>
      <c r="G343" s="188"/>
      <c r="H343" s="188"/>
      <c r="I343" s="188"/>
      <c r="J343" s="192"/>
      <c r="K343" s="188"/>
    </row>
    <row r="344" spans="1:13" ht="33.75" customHeight="1">
      <c r="A344" s="70" t="s">
        <v>199</v>
      </c>
      <c r="B344" s="70">
        <v>1355</v>
      </c>
      <c r="C344" s="71" t="s">
        <v>528</v>
      </c>
      <c r="D344" s="360" t="s">
        <v>1543</v>
      </c>
      <c r="E344" s="361"/>
      <c r="F344" s="171" t="s">
        <v>1539</v>
      </c>
      <c r="G344" s="250" t="s">
        <v>200</v>
      </c>
      <c r="H344" s="430"/>
      <c r="I344" s="72" t="s">
        <v>975</v>
      </c>
      <c r="J344" s="73">
        <f aca="true" t="shared" si="32" ref="J344:J349">J231*0.7</f>
        <v>221.89999999999998</v>
      </c>
      <c r="K344" s="70" t="s">
        <v>16</v>
      </c>
      <c r="M344" t="s">
        <v>1364</v>
      </c>
    </row>
    <row r="345" spans="1:13" ht="33.75" customHeight="1">
      <c r="A345" s="70" t="s">
        <v>199</v>
      </c>
      <c r="B345" s="70">
        <v>1356</v>
      </c>
      <c r="C345" s="71" t="s">
        <v>529</v>
      </c>
      <c r="D345" s="362"/>
      <c r="E345" s="363"/>
      <c r="F345" s="172"/>
      <c r="G345" s="431" t="s">
        <v>201</v>
      </c>
      <c r="H345" s="430"/>
      <c r="I345" s="72" t="s">
        <v>976</v>
      </c>
      <c r="J345" s="73">
        <f t="shared" si="32"/>
        <v>967.4</v>
      </c>
      <c r="K345" s="70" t="s">
        <v>203</v>
      </c>
      <c r="M345" t="s">
        <v>1365</v>
      </c>
    </row>
    <row r="346" spans="1:13" ht="33.75" customHeight="1">
      <c r="A346" s="70" t="s">
        <v>199</v>
      </c>
      <c r="B346" s="70">
        <v>1357</v>
      </c>
      <c r="C346" s="71" t="s">
        <v>530</v>
      </c>
      <c r="D346" s="364"/>
      <c r="E346" s="365"/>
      <c r="F346" s="173"/>
      <c r="G346" s="250" t="s">
        <v>202</v>
      </c>
      <c r="H346" s="430"/>
      <c r="I346" s="95" t="s">
        <v>977</v>
      </c>
      <c r="J346" s="73">
        <f t="shared" si="32"/>
        <v>32.199999999999996</v>
      </c>
      <c r="K346" s="70" t="s">
        <v>15</v>
      </c>
      <c r="M346" t="s">
        <v>1366</v>
      </c>
    </row>
    <row r="347" spans="1:13" ht="33.75" customHeight="1">
      <c r="A347" s="70" t="s">
        <v>199</v>
      </c>
      <c r="B347" s="70">
        <v>1358</v>
      </c>
      <c r="C347" s="71" t="s">
        <v>531</v>
      </c>
      <c r="D347" s="360" t="s">
        <v>1545</v>
      </c>
      <c r="E347" s="361"/>
      <c r="F347" s="171" t="s">
        <v>1544</v>
      </c>
      <c r="G347" s="250" t="s">
        <v>204</v>
      </c>
      <c r="H347" s="430"/>
      <c r="I347" s="72" t="s">
        <v>978</v>
      </c>
      <c r="J347" s="73">
        <f t="shared" si="32"/>
        <v>228.2</v>
      </c>
      <c r="K347" s="70" t="s">
        <v>16</v>
      </c>
      <c r="M347" t="s">
        <v>1367</v>
      </c>
    </row>
    <row r="348" spans="1:13" ht="33.75" customHeight="1">
      <c r="A348" s="70" t="s">
        <v>199</v>
      </c>
      <c r="B348" s="70">
        <v>1359</v>
      </c>
      <c r="C348" s="71" t="s">
        <v>532</v>
      </c>
      <c r="D348" s="362"/>
      <c r="E348" s="363"/>
      <c r="F348" s="172"/>
      <c r="G348" s="431" t="s">
        <v>205</v>
      </c>
      <c r="H348" s="430"/>
      <c r="I348" s="72" t="s">
        <v>979</v>
      </c>
      <c r="J348" s="73">
        <f t="shared" si="32"/>
        <v>1983.1</v>
      </c>
      <c r="K348" s="70" t="s">
        <v>203</v>
      </c>
      <c r="M348" t="s">
        <v>1368</v>
      </c>
    </row>
    <row r="349" spans="1:13" ht="33.75" customHeight="1">
      <c r="A349" s="70" t="s">
        <v>199</v>
      </c>
      <c r="B349" s="70">
        <v>1360</v>
      </c>
      <c r="C349" s="71" t="s">
        <v>533</v>
      </c>
      <c r="D349" s="364"/>
      <c r="E349" s="365"/>
      <c r="F349" s="173"/>
      <c r="G349" s="250" t="s">
        <v>202</v>
      </c>
      <c r="H349" s="430"/>
      <c r="I349" s="95" t="s">
        <v>980</v>
      </c>
      <c r="J349" s="73">
        <f t="shared" si="32"/>
        <v>65.8</v>
      </c>
      <c r="K349" s="70" t="s">
        <v>15</v>
      </c>
      <c r="M349" t="s">
        <v>1369</v>
      </c>
    </row>
    <row r="350" spans="1:13" ht="33.75" customHeight="1">
      <c r="A350" s="74" t="s">
        <v>198</v>
      </c>
      <c r="B350" s="74">
        <v>1361</v>
      </c>
      <c r="C350" s="75" t="s">
        <v>534</v>
      </c>
      <c r="D350" s="203" t="s">
        <v>1523</v>
      </c>
      <c r="E350" s="366"/>
      <c r="F350" s="367"/>
      <c r="G350" s="432" t="s">
        <v>827</v>
      </c>
      <c r="H350" s="433"/>
      <c r="I350" s="433"/>
      <c r="J350" s="76">
        <f aca="true" t="shared" si="33" ref="J350:J361">SUM(L350)</f>
        <v>13.092099999999999</v>
      </c>
      <c r="K350" s="74" t="s">
        <v>16</v>
      </c>
      <c r="L350">
        <f aca="true" t="shared" si="34" ref="L350:L355">J344*0.059</f>
        <v>13.092099999999999</v>
      </c>
      <c r="M350" t="s">
        <v>1382</v>
      </c>
    </row>
    <row r="351" spans="1:13" ht="33.75" customHeight="1">
      <c r="A351" s="74" t="s">
        <v>198</v>
      </c>
      <c r="B351" s="74">
        <v>1362</v>
      </c>
      <c r="C351" s="75" t="s">
        <v>535</v>
      </c>
      <c r="D351" s="368"/>
      <c r="E351" s="369"/>
      <c r="F351" s="370"/>
      <c r="G351" s="432" t="s">
        <v>828</v>
      </c>
      <c r="H351" s="433"/>
      <c r="I351" s="433"/>
      <c r="J351" s="76">
        <f t="shared" si="33"/>
        <v>57.0766</v>
      </c>
      <c r="K351" s="74" t="s">
        <v>203</v>
      </c>
      <c r="L351">
        <f t="shared" si="34"/>
        <v>57.0766</v>
      </c>
      <c r="M351" t="s">
        <v>1383</v>
      </c>
    </row>
    <row r="352" spans="1:13" ht="33.75" customHeight="1">
      <c r="A352" s="74" t="s">
        <v>198</v>
      </c>
      <c r="B352" s="74">
        <v>1363</v>
      </c>
      <c r="C352" s="75" t="s">
        <v>536</v>
      </c>
      <c r="D352" s="368"/>
      <c r="E352" s="369"/>
      <c r="F352" s="370"/>
      <c r="G352" s="432" t="s">
        <v>829</v>
      </c>
      <c r="H352" s="433"/>
      <c r="I352" s="433"/>
      <c r="J352" s="76">
        <f t="shared" si="33"/>
        <v>1.8997999999999997</v>
      </c>
      <c r="K352" s="74" t="s">
        <v>15</v>
      </c>
      <c r="L352">
        <f t="shared" si="34"/>
        <v>1.8997999999999997</v>
      </c>
      <c r="M352" t="s">
        <v>1384</v>
      </c>
    </row>
    <row r="353" spans="1:13" ht="33.75" customHeight="1">
      <c r="A353" s="74" t="s">
        <v>198</v>
      </c>
      <c r="B353" s="74">
        <v>1364</v>
      </c>
      <c r="C353" s="75" t="s">
        <v>537</v>
      </c>
      <c r="D353" s="368"/>
      <c r="E353" s="371"/>
      <c r="F353" s="370"/>
      <c r="G353" s="432" t="s">
        <v>830</v>
      </c>
      <c r="H353" s="433"/>
      <c r="I353" s="433"/>
      <c r="J353" s="76">
        <f t="shared" si="33"/>
        <v>13.463799999999999</v>
      </c>
      <c r="K353" s="74" t="s">
        <v>16</v>
      </c>
      <c r="L353">
        <f t="shared" si="34"/>
        <v>13.463799999999999</v>
      </c>
      <c r="M353" t="s">
        <v>1385</v>
      </c>
    </row>
    <row r="354" spans="1:13" ht="33.75" customHeight="1">
      <c r="A354" s="74" t="s">
        <v>198</v>
      </c>
      <c r="B354" s="74">
        <v>1365</v>
      </c>
      <c r="C354" s="75" t="s">
        <v>538</v>
      </c>
      <c r="D354" s="368"/>
      <c r="E354" s="371"/>
      <c r="F354" s="370"/>
      <c r="G354" s="432" t="s">
        <v>831</v>
      </c>
      <c r="H354" s="433"/>
      <c r="I354" s="433"/>
      <c r="J354" s="76">
        <f t="shared" si="33"/>
        <v>117.00289999999998</v>
      </c>
      <c r="K354" s="74" t="s">
        <v>203</v>
      </c>
      <c r="L354">
        <f t="shared" si="34"/>
        <v>117.00289999999998</v>
      </c>
      <c r="M354" t="s">
        <v>1386</v>
      </c>
    </row>
    <row r="355" spans="1:13" ht="33.75" customHeight="1">
      <c r="A355" s="74" t="s">
        <v>198</v>
      </c>
      <c r="B355" s="74">
        <v>1366</v>
      </c>
      <c r="C355" s="75" t="s">
        <v>539</v>
      </c>
      <c r="D355" s="372"/>
      <c r="E355" s="373"/>
      <c r="F355" s="374"/>
      <c r="G355" s="432" t="s">
        <v>832</v>
      </c>
      <c r="H355" s="433"/>
      <c r="I355" s="433"/>
      <c r="J355" s="76">
        <f t="shared" si="33"/>
        <v>3.8821999999999997</v>
      </c>
      <c r="K355" s="74" t="s">
        <v>15</v>
      </c>
      <c r="L355">
        <f t="shared" si="34"/>
        <v>3.8821999999999997</v>
      </c>
      <c r="M355" t="s">
        <v>1387</v>
      </c>
    </row>
    <row r="356" spans="1:13" ht="33.75" customHeight="1">
      <c r="A356" s="77" t="s">
        <v>198</v>
      </c>
      <c r="B356" s="77">
        <v>1367</v>
      </c>
      <c r="C356" s="78" t="s">
        <v>540</v>
      </c>
      <c r="D356" s="225" t="s">
        <v>1524</v>
      </c>
      <c r="E356" s="375"/>
      <c r="F356" s="376"/>
      <c r="G356" s="428" t="s">
        <v>827</v>
      </c>
      <c r="H356" s="429"/>
      <c r="I356" s="429"/>
      <c r="J356" s="79">
        <f t="shared" si="33"/>
        <v>9.541699999999999</v>
      </c>
      <c r="K356" s="77" t="s">
        <v>16</v>
      </c>
      <c r="L356">
        <f aca="true" t="shared" si="35" ref="L356:L361">J344*0.043</f>
        <v>9.541699999999999</v>
      </c>
      <c r="M356" t="s">
        <v>1388</v>
      </c>
    </row>
    <row r="357" spans="1:13" ht="33.75" customHeight="1">
      <c r="A357" s="77" t="s">
        <v>198</v>
      </c>
      <c r="B357" s="77">
        <v>1368</v>
      </c>
      <c r="C357" s="78" t="s">
        <v>541</v>
      </c>
      <c r="D357" s="377"/>
      <c r="E357" s="378"/>
      <c r="F357" s="379"/>
      <c r="G357" s="428" t="s">
        <v>828</v>
      </c>
      <c r="H357" s="429"/>
      <c r="I357" s="429"/>
      <c r="J357" s="79">
        <f t="shared" si="33"/>
        <v>41.5982</v>
      </c>
      <c r="K357" s="77" t="s">
        <v>203</v>
      </c>
      <c r="L357">
        <f t="shared" si="35"/>
        <v>41.5982</v>
      </c>
      <c r="M357" t="s">
        <v>1389</v>
      </c>
    </row>
    <row r="358" spans="1:13" ht="33.75" customHeight="1">
      <c r="A358" s="77" t="s">
        <v>198</v>
      </c>
      <c r="B358" s="77">
        <v>1369</v>
      </c>
      <c r="C358" s="78" t="s">
        <v>542</v>
      </c>
      <c r="D358" s="377"/>
      <c r="E358" s="378"/>
      <c r="F358" s="379"/>
      <c r="G358" s="428" t="s">
        <v>829</v>
      </c>
      <c r="H358" s="429"/>
      <c r="I358" s="429"/>
      <c r="J358" s="79">
        <f t="shared" si="33"/>
        <v>1.3845999999999996</v>
      </c>
      <c r="K358" s="77" t="s">
        <v>15</v>
      </c>
      <c r="L358">
        <f t="shared" si="35"/>
        <v>1.3845999999999996</v>
      </c>
      <c r="M358" t="s">
        <v>1390</v>
      </c>
    </row>
    <row r="359" spans="1:13" ht="33.75" customHeight="1">
      <c r="A359" s="77" t="s">
        <v>198</v>
      </c>
      <c r="B359" s="77">
        <v>1370</v>
      </c>
      <c r="C359" s="78" t="s">
        <v>543</v>
      </c>
      <c r="D359" s="377"/>
      <c r="E359" s="380"/>
      <c r="F359" s="379"/>
      <c r="G359" s="428" t="s">
        <v>830</v>
      </c>
      <c r="H359" s="429"/>
      <c r="I359" s="429"/>
      <c r="J359" s="79">
        <f t="shared" si="33"/>
        <v>9.812599999999998</v>
      </c>
      <c r="K359" s="77" t="s">
        <v>16</v>
      </c>
      <c r="L359">
        <f t="shared" si="35"/>
        <v>9.812599999999998</v>
      </c>
      <c r="M359" t="s">
        <v>1391</v>
      </c>
    </row>
    <row r="360" spans="1:13" ht="33.75" customHeight="1">
      <c r="A360" s="77" t="s">
        <v>198</v>
      </c>
      <c r="B360" s="77">
        <v>1371</v>
      </c>
      <c r="C360" s="78" t="s">
        <v>544</v>
      </c>
      <c r="D360" s="377"/>
      <c r="E360" s="380"/>
      <c r="F360" s="379"/>
      <c r="G360" s="428" t="s">
        <v>831</v>
      </c>
      <c r="H360" s="429"/>
      <c r="I360" s="429"/>
      <c r="J360" s="79">
        <f t="shared" si="33"/>
        <v>85.27329999999999</v>
      </c>
      <c r="K360" s="77" t="s">
        <v>203</v>
      </c>
      <c r="L360">
        <f t="shared" si="35"/>
        <v>85.27329999999999</v>
      </c>
      <c r="M360" t="s">
        <v>1392</v>
      </c>
    </row>
    <row r="361" spans="1:13" ht="33.75" customHeight="1">
      <c r="A361" s="77" t="s">
        <v>198</v>
      </c>
      <c r="B361" s="77">
        <v>1372</v>
      </c>
      <c r="C361" s="78" t="s">
        <v>545</v>
      </c>
      <c r="D361" s="381"/>
      <c r="E361" s="382"/>
      <c r="F361" s="383"/>
      <c r="G361" s="428" t="s">
        <v>832</v>
      </c>
      <c r="H361" s="429"/>
      <c r="I361" s="429"/>
      <c r="J361" s="79">
        <f t="shared" si="33"/>
        <v>2.8293999999999997</v>
      </c>
      <c r="K361" s="77" t="s">
        <v>15</v>
      </c>
      <c r="L361">
        <f t="shared" si="35"/>
        <v>2.8293999999999997</v>
      </c>
      <c r="M361" t="s">
        <v>1393</v>
      </c>
    </row>
    <row r="362" spans="1:11" s="33" customFormat="1" ht="27.75" customHeight="1" hidden="1">
      <c r="A362" s="80" t="s">
        <v>198</v>
      </c>
      <c r="B362" s="80"/>
      <c r="C362" s="81" t="s">
        <v>372</v>
      </c>
      <c r="D362" s="384" t="s">
        <v>215</v>
      </c>
      <c r="E362" s="385"/>
      <c r="F362" s="386"/>
      <c r="G362" s="426" t="s">
        <v>355</v>
      </c>
      <c r="H362" s="427"/>
      <c r="I362" s="427"/>
      <c r="J362" s="82">
        <v>5</v>
      </c>
      <c r="K362" s="80" t="s">
        <v>16</v>
      </c>
    </row>
    <row r="363" spans="1:11" s="33" customFormat="1" ht="27.75" customHeight="1" hidden="1">
      <c r="A363" s="80" t="s">
        <v>198</v>
      </c>
      <c r="B363" s="80"/>
      <c r="C363" s="81" t="s">
        <v>373</v>
      </c>
      <c r="D363" s="387"/>
      <c r="E363" s="388"/>
      <c r="F363" s="389"/>
      <c r="G363" s="426" t="s">
        <v>357</v>
      </c>
      <c r="H363" s="427"/>
      <c r="I363" s="427"/>
      <c r="J363" s="82">
        <v>21</v>
      </c>
      <c r="K363" s="80" t="s">
        <v>203</v>
      </c>
    </row>
    <row r="364" spans="1:11" s="33" customFormat="1" ht="27.75" customHeight="1" hidden="1">
      <c r="A364" s="80" t="s">
        <v>198</v>
      </c>
      <c r="B364" s="80"/>
      <c r="C364" s="81" t="s">
        <v>374</v>
      </c>
      <c r="D364" s="387"/>
      <c r="E364" s="388"/>
      <c r="F364" s="389"/>
      <c r="G364" s="426" t="s">
        <v>359</v>
      </c>
      <c r="H364" s="427"/>
      <c r="I364" s="427"/>
      <c r="J364" s="82">
        <v>1</v>
      </c>
      <c r="K364" s="80" t="s">
        <v>16</v>
      </c>
    </row>
    <row r="365" spans="1:11" s="33" customFormat="1" ht="27.75" customHeight="1" hidden="1">
      <c r="A365" s="80" t="s">
        <v>198</v>
      </c>
      <c r="B365" s="80"/>
      <c r="C365" s="81" t="s">
        <v>375</v>
      </c>
      <c r="D365" s="387"/>
      <c r="E365" s="390"/>
      <c r="F365" s="389"/>
      <c r="G365" s="426" t="s">
        <v>361</v>
      </c>
      <c r="H365" s="427"/>
      <c r="I365" s="427"/>
      <c r="J365" s="82">
        <v>5</v>
      </c>
      <c r="K365" s="80" t="s">
        <v>16</v>
      </c>
    </row>
    <row r="366" spans="1:11" s="33" customFormat="1" ht="27.75" customHeight="1" hidden="1">
      <c r="A366" s="80" t="s">
        <v>198</v>
      </c>
      <c r="B366" s="80"/>
      <c r="C366" s="81" t="s">
        <v>376</v>
      </c>
      <c r="D366" s="387"/>
      <c r="E366" s="390"/>
      <c r="F366" s="389"/>
      <c r="G366" s="426" t="s">
        <v>363</v>
      </c>
      <c r="H366" s="427"/>
      <c r="I366" s="427"/>
      <c r="J366" s="82">
        <v>43</v>
      </c>
      <c r="K366" s="80" t="s">
        <v>203</v>
      </c>
    </row>
    <row r="367" spans="1:11" s="33" customFormat="1" ht="27.75" customHeight="1" hidden="1">
      <c r="A367" s="80" t="s">
        <v>198</v>
      </c>
      <c r="B367" s="80"/>
      <c r="C367" s="81" t="s">
        <v>377</v>
      </c>
      <c r="D367" s="391"/>
      <c r="E367" s="392"/>
      <c r="F367" s="393"/>
      <c r="G367" s="426" t="s">
        <v>365</v>
      </c>
      <c r="H367" s="427"/>
      <c r="I367" s="427"/>
      <c r="J367" s="82">
        <v>1</v>
      </c>
      <c r="K367" s="80" t="s">
        <v>16</v>
      </c>
    </row>
    <row r="368" spans="1:11" s="29" customFormat="1" ht="27.75" customHeight="1" hidden="1">
      <c r="A368" s="83" t="s">
        <v>198</v>
      </c>
      <c r="B368" s="83"/>
      <c r="C368" s="84" t="s">
        <v>378</v>
      </c>
      <c r="D368" s="394" t="s">
        <v>213</v>
      </c>
      <c r="E368" s="395"/>
      <c r="F368" s="396"/>
      <c r="G368" s="424" t="s">
        <v>355</v>
      </c>
      <c r="H368" s="425"/>
      <c r="I368" s="425"/>
      <c r="J368" s="85">
        <v>4</v>
      </c>
      <c r="K368" s="83" t="s">
        <v>16</v>
      </c>
    </row>
    <row r="369" spans="1:11" s="29" customFormat="1" ht="27.75" customHeight="1" hidden="1">
      <c r="A369" s="83" t="s">
        <v>198</v>
      </c>
      <c r="B369" s="83"/>
      <c r="C369" s="84" t="s">
        <v>379</v>
      </c>
      <c r="D369" s="397"/>
      <c r="E369" s="398"/>
      <c r="F369" s="399"/>
      <c r="G369" s="424" t="s">
        <v>357</v>
      </c>
      <c r="H369" s="425"/>
      <c r="I369" s="425"/>
      <c r="J369" s="85">
        <v>19</v>
      </c>
      <c r="K369" s="83" t="s">
        <v>203</v>
      </c>
    </row>
    <row r="370" spans="1:11" s="29" customFormat="1" ht="27.75" customHeight="1" hidden="1">
      <c r="A370" s="83" t="s">
        <v>198</v>
      </c>
      <c r="B370" s="83"/>
      <c r="C370" s="84" t="s">
        <v>380</v>
      </c>
      <c r="D370" s="397"/>
      <c r="E370" s="398"/>
      <c r="F370" s="399"/>
      <c r="G370" s="424" t="s">
        <v>359</v>
      </c>
      <c r="H370" s="425"/>
      <c r="I370" s="425"/>
      <c r="J370" s="85">
        <v>1</v>
      </c>
      <c r="K370" s="83" t="s">
        <v>16</v>
      </c>
    </row>
    <row r="371" spans="1:11" s="29" customFormat="1" ht="27.75" customHeight="1" hidden="1">
      <c r="A371" s="83" t="s">
        <v>198</v>
      </c>
      <c r="B371" s="83"/>
      <c r="C371" s="84" t="s">
        <v>381</v>
      </c>
      <c r="D371" s="397"/>
      <c r="E371" s="400"/>
      <c r="F371" s="399"/>
      <c r="G371" s="424" t="s">
        <v>361</v>
      </c>
      <c r="H371" s="425"/>
      <c r="I371" s="425"/>
      <c r="J371" s="85">
        <v>4</v>
      </c>
      <c r="K371" s="83" t="s">
        <v>16</v>
      </c>
    </row>
    <row r="372" spans="1:11" s="29" customFormat="1" ht="27.75" customHeight="1" hidden="1">
      <c r="A372" s="83" t="s">
        <v>198</v>
      </c>
      <c r="B372" s="83"/>
      <c r="C372" s="84" t="s">
        <v>382</v>
      </c>
      <c r="D372" s="397"/>
      <c r="E372" s="400"/>
      <c r="F372" s="399"/>
      <c r="G372" s="424" t="s">
        <v>363</v>
      </c>
      <c r="H372" s="425"/>
      <c r="I372" s="425"/>
      <c r="J372" s="85">
        <v>39</v>
      </c>
      <c r="K372" s="83" t="s">
        <v>203</v>
      </c>
    </row>
    <row r="373" spans="1:11" s="29" customFormat="1" ht="27.75" customHeight="1" hidden="1">
      <c r="A373" s="83" t="s">
        <v>198</v>
      </c>
      <c r="B373" s="83"/>
      <c r="C373" s="84" t="s">
        <v>383</v>
      </c>
      <c r="D373" s="401"/>
      <c r="E373" s="402"/>
      <c r="F373" s="403"/>
      <c r="G373" s="424" t="s">
        <v>365</v>
      </c>
      <c r="H373" s="425"/>
      <c r="I373" s="425"/>
      <c r="J373" s="85">
        <v>1</v>
      </c>
      <c r="K373" s="83" t="s">
        <v>16</v>
      </c>
    </row>
    <row r="374" spans="1:11" s="29" customFormat="1" ht="27.75" customHeight="1" hidden="1">
      <c r="A374" s="86" t="s">
        <v>198</v>
      </c>
      <c r="B374" s="86"/>
      <c r="C374" s="87" t="s">
        <v>384</v>
      </c>
      <c r="D374" s="404" t="s">
        <v>214</v>
      </c>
      <c r="E374" s="405"/>
      <c r="F374" s="406"/>
      <c r="G374" s="422" t="s">
        <v>355</v>
      </c>
      <c r="H374" s="423"/>
      <c r="I374" s="423"/>
      <c r="J374" s="88">
        <v>4</v>
      </c>
      <c r="K374" s="86" t="s">
        <v>16</v>
      </c>
    </row>
    <row r="375" spans="1:11" s="29" customFormat="1" ht="27.75" customHeight="1" hidden="1">
      <c r="A375" s="86" t="s">
        <v>198</v>
      </c>
      <c r="B375" s="86"/>
      <c r="C375" s="87" t="s">
        <v>385</v>
      </c>
      <c r="D375" s="407"/>
      <c r="E375" s="408"/>
      <c r="F375" s="409"/>
      <c r="G375" s="422" t="s">
        <v>357</v>
      </c>
      <c r="H375" s="423"/>
      <c r="I375" s="423"/>
      <c r="J375" s="88">
        <v>17</v>
      </c>
      <c r="K375" s="86" t="s">
        <v>203</v>
      </c>
    </row>
    <row r="376" spans="1:11" s="29" customFormat="1" ht="27.75" customHeight="1" hidden="1">
      <c r="A376" s="86" t="s">
        <v>198</v>
      </c>
      <c r="B376" s="86"/>
      <c r="C376" s="87" t="s">
        <v>386</v>
      </c>
      <c r="D376" s="407"/>
      <c r="E376" s="408"/>
      <c r="F376" s="409"/>
      <c r="G376" s="422" t="s">
        <v>359</v>
      </c>
      <c r="H376" s="423"/>
      <c r="I376" s="423"/>
      <c r="J376" s="88">
        <v>1</v>
      </c>
      <c r="K376" s="86" t="s">
        <v>16</v>
      </c>
    </row>
    <row r="377" spans="1:11" s="29" customFormat="1" ht="27.75" customHeight="1" hidden="1">
      <c r="A377" s="86" t="s">
        <v>198</v>
      </c>
      <c r="B377" s="86"/>
      <c r="C377" s="87" t="s">
        <v>387</v>
      </c>
      <c r="D377" s="407"/>
      <c r="E377" s="410"/>
      <c r="F377" s="409"/>
      <c r="G377" s="422" t="s">
        <v>361</v>
      </c>
      <c r="H377" s="423"/>
      <c r="I377" s="423"/>
      <c r="J377" s="88">
        <v>4</v>
      </c>
      <c r="K377" s="86" t="s">
        <v>16</v>
      </c>
    </row>
    <row r="378" spans="1:11" s="29" customFormat="1" ht="27.75" customHeight="1" hidden="1">
      <c r="A378" s="86" t="s">
        <v>198</v>
      </c>
      <c r="B378" s="86"/>
      <c r="C378" s="87" t="s">
        <v>388</v>
      </c>
      <c r="D378" s="407"/>
      <c r="E378" s="410"/>
      <c r="F378" s="409"/>
      <c r="G378" s="422" t="s">
        <v>363</v>
      </c>
      <c r="H378" s="423"/>
      <c r="I378" s="423"/>
      <c r="J378" s="88">
        <v>35</v>
      </c>
      <c r="K378" s="86" t="s">
        <v>203</v>
      </c>
    </row>
    <row r="379" spans="1:11" s="29" customFormat="1" ht="27.75" customHeight="1" hidden="1">
      <c r="A379" s="86" t="s">
        <v>198</v>
      </c>
      <c r="B379" s="86"/>
      <c r="C379" s="87" t="s">
        <v>389</v>
      </c>
      <c r="D379" s="411"/>
      <c r="E379" s="412"/>
      <c r="F379" s="413"/>
      <c r="G379" s="422" t="s">
        <v>365</v>
      </c>
      <c r="H379" s="423"/>
      <c r="I379" s="423"/>
      <c r="J379" s="88">
        <v>1</v>
      </c>
      <c r="K379" s="86" t="s">
        <v>16</v>
      </c>
    </row>
    <row r="380" spans="1:11" ht="16.5" customHeight="1">
      <c r="A380" s="96"/>
      <c r="B380" s="96"/>
      <c r="C380" s="96"/>
      <c r="D380" s="96"/>
      <c r="E380" s="96"/>
      <c r="F380" s="96"/>
      <c r="G380" s="96"/>
      <c r="H380" s="96"/>
      <c r="I380" s="96"/>
      <c r="J380" s="96"/>
      <c r="K380" s="96"/>
    </row>
    <row r="381" spans="1:13" ht="39" customHeight="1">
      <c r="A381" s="70" t="s">
        <v>199</v>
      </c>
      <c r="B381" s="70">
        <v>1373</v>
      </c>
      <c r="C381" s="71" t="s">
        <v>546</v>
      </c>
      <c r="D381" s="360" t="s">
        <v>1546</v>
      </c>
      <c r="E381" s="361"/>
      <c r="F381" s="171" t="s">
        <v>1539</v>
      </c>
      <c r="G381" s="250" t="s">
        <v>200</v>
      </c>
      <c r="H381" s="430"/>
      <c r="I381" s="72" t="s">
        <v>981</v>
      </c>
      <c r="J381" s="73">
        <f aca="true" t="shared" si="36" ref="J381:J386">J268*0.7</f>
        <v>156.1</v>
      </c>
      <c r="K381" s="70" t="s">
        <v>16</v>
      </c>
      <c r="M381" t="s">
        <v>1394</v>
      </c>
    </row>
    <row r="382" spans="1:13" ht="39" customHeight="1">
      <c r="A382" s="70" t="s">
        <v>199</v>
      </c>
      <c r="B382" s="70">
        <v>1374</v>
      </c>
      <c r="C382" s="71" t="s">
        <v>547</v>
      </c>
      <c r="D382" s="362"/>
      <c r="E382" s="363"/>
      <c r="F382" s="172"/>
      <c r="G382" s="431" t="s">
        <v>201</v>
      </c>
      <c r="H382" s="430"/>
      <c r="I382" s="72" t="s">
        <v>982</v>
      </c>
      <c r="J382" s="73">
        <f t="shared" si="36"/>
        <v>704.1999999999999</v>
      </c>
      <c r="K382" s="70" t="s">
        <v>203</v>
      </c>
      <c r="M382" t="s">
        <v>1395</v>
      </c>
    </row>
    <row r="383" spans="1:13" ht="39" customHeight="1">
      <c r="A383" s="70" t="s">
        <v>199</v>
      </c>
      <c r="B383" s="70">
        <v>1375</v>
      </c>
      <c r="C383" s="71" t="s">
        <v>548</v>
      </c>
      <c r="D383" s="364"/>
      <c r="E383" s="365"/>
      <c r="F383" s="173"/>
      <c r="G383" s="250" t="s">
        <v>202</v>
      </c>
      <c r="H383" s="430"/>
      <c r="I383" s="95" t="s">
        <v>983</v>
      </c>
      <c r="J383" s="73">
        <f t="shared" si="36"/>
        <v>23.799999999999997</v>
      </c>
      <c r="K383" s="70" t="s">
        <v>15</v>
      </c>
      <c r="M383" t="s">
        <v>1396</v>
      </c>
    </row>
    <row r="384" spans="1:13" ht="39" customHeight="1">
      <c r="A384" s="70" t="s">
        <v>199</v>
      </c>
      <c r="B384" s="70">
        <v>1376</v>
      </c>
      <c r="C384" s="71" t="s">
        <v>549</v>
      </c>
      <c r="D384" s="360" t="s">
        <v>1547</v>
      </c>
      <c r="E384" s="361"/>
      <c r="F384" s="171" t="s">
        <v>1544</v>
      </c>
      <c r="G384" s="250" t="s">
        <v>204</v>
      </c>
      <c r="H384" s="430"/>
      <c r="I384" s="72" t="s">
        <v>984</v>
      </c>
      <c r="J384" s="73">
        <f t="shared" si="36"/>
        <v>162.39999999999998</v>
      </c>
      <c r="K384" s="70" t="s">
        <v>16</v>
      </c>
      <c r="M384" t="s">
        <v>1397</v>
      </c>
    </row>
    <row r="385" spans="1:13" ht="39" customHeight="1">
      <c r="A385" s="70" t="s">
        <v>199</v>
      </c>
      <c r="B385" s="70">
        <v>1377</v>
      </c>
      <c r="C385" s="71" t="s">
        <v>550</v>
      </c>
      <c r="D385" s="362"/>
      <c r="E385" s="363"/>
      <c r="F385" s="172"/>
      <c r="G385" s="431" t="s">
        <v>205</v>
      </c>
      <c r="H385" s="430"/>
      <c r="I385" s="72" t="s">
        <v>985</v>
      </c>
      <c r="J385" s="73">
        <f t="shared" si="36"/>
        <v>1456.6999999999998</v>
      </c>
      <c r="K385" s="70" t="s">
        <v>203</v>
      </c>
      <c r="M385" t="s">
        <v>1398</v>
      </c>
    </row>
    <row r="386" spans="1:13" ht="39" customHeight="1">
      <c r="A386" s="70" t="s">
        <v>199</v>
      </c>
      <c r="B386" s="70">
        <v>1378</v>
      </c>
      <c r="C386" s="71" t="s">
        <v>551</v>
      </c>
      <c r="D386" s="364"/>
      <c r="E386" s="365"/>
      <c r="F386" s="173"/>
      <c r="G386" s="250" t="s">
        <v>202</v>
      </c>
      <c r="H386" s="430"/>
      <c r="I386" s="95" t="s">
        <v>986</v>
      </c>
      <c r="J386" s="73">
        <f t="shared" si="36"/>
        <v>48.3</v>
      </c>
      <c r="K386" s="70" t="s">
        <v>15</v>
      </c>
      <c r="M386" t="s">
        <v>1399</v>
      </c>
    </row>
    <row r="387" spans="1:13" ht="33.75" customHeight="1">
      <c r="A387" s="74" t="s">
        <v>198</v>
      </c>
      <c r="B387" s="74">
        <v>1379</v>
      </c>
      <c r="C387" s="75" t="s">
        <v>552</v>
      </c>
      <c r="D387" s="203" t="s">
        <v>1525</v>
      </c>
      <c r="E387" s="366"/>
      <c r="F387" s="367"/>
      <c r="G387" s="432" t="s">
        <v>833</v>
      </c>
      <c r="H387" s="433"/>
      <c r="I387" s="433"/>
      <c r="J387" s="76">
        <f aca="true" t="shared" si="37" ref="J387:J398">SUM(L387)</f>
        <v>9.2099</v>
      </c>
      <c r="K387" s="74" t="s">
        <v>16</v>
      </c>
      <c r="L387">
        <f aca="true" t="shared" si="38" ref="L387:L392">J381*0.059</f>
        <v>9.2099</v>
      </c>
      <c r="M387" t="s">
        <v>1400</v>
      </c>
    </row>
    <row r="388" spans="1:13" ht="33.75" customHeight="1">
      <c r="A388" s="74" t="s">
        <v>198</v>
      </c>
      <c r="B388" s="74">
        <v>1380</v>
      </c>
      <c r="C388" s="75" t="s">
        <v>553</v>
      </c>
      <c r="D388" s="368"/>
      <c r="E388" s="369"/>
      <c r="F388" s="370"/>
      <c r="G388" s="432" t="s">
        <v>834</v>
      </c>
      <c r="H388" s="433"/>
      <c r="I388" s="433"/>
      <c r="J388" s="76">
        <f t="shared" si="37"/>
        <v>41.547799999999995</v>
      </c>
      <c r="K388" s="74" t="s">
        <v>203</v>
      </c>
      <c r="L388">
        <f t="shared" si="38"/>
        <v>41.547799999999995</v>
      </c>
      <c r="M388" t="s">
        <v>1401</v>
      </c>
    </row>
    <row r="389" spans="1:13" ht="33.75" customHeight="1">
      <c r="A389" s="74" t="s">
        <v>198</v>
      </c>
      <c r="B389" s="74">
        <v>1381</v>
      </c>
      <c r="C389" s="75" t="s">
        <v>554</v>
      </c>
      <c r="D389" s="368"/>
      <c r="E389" s="369"/>
      <c r="F389" s="370"/>
      <c r="G389" s="432" t="s">
        <v>835</v>
      </c>
      <c r="H389" s="433"/>
      <c r="I389" s="433"/>
      <c r="J389" s="76">
        <f t="shared" si="37"/>
        <v>1.4041999999999997</v>
      </c>
      <c r="K389" s="74" t="s">
        <v>15</v>
      </c>
      <c r="L389">
        <f t="shared" si="38"/>
        <v>1.4041999999999997</v>
      </c>
      <c r="M389" t="s">
        <v>1402</v>
      </c>
    </row>
    <row r="390" spans="1:13" ht="33.75" customHeight="1">
      <c r="A390" s="74" t="s">
        <v>198</v>
      </c>
      <c r="B390" s="74">
        <v>1382</v>
      </c>
      <c r="C390" s="75" t="s">
        <v>555</v>
      </c>
      <c r="D390" s="368"/>
      <c r="E390" s="371"/>
      <c r="F390" s="370"/>
      <c r="G390" s="432" t="s">
        <v>836</v>
      </c>
      <c r="H390" s="433"/>
      <c r="I390" s="433"/>
      <c r="J390" s="76">
        <f t="shared" si="37"/>
        <v>9.581599999999998</v>
      </c>
      <c r="K390" s="74" t="s">
        <v>16</v>
      </c>
      <c r="L390">
        <f t="shared" si="38"/>
        <v>9.581599999999998</v>
      </c>
      <c r="M390" t="s">
        <v>1403</v>
      </c>
    </row>
    <row r="391" spans="1:13" ht="33.75" customHeight="1">
      <c r="A391" s="74" t="s">
        <v>198</v>
      </c>
      <c r="B391" s="74">
        <v>1383</v>
      </c>
      <c r="C391" s="75" t="s">
        <v>556</v>
      </c>
      <c r="D391" s="368"/>
      <c r="E391" s="371"/>
      <c r="F391" s="370"/>
      <c r="G391" s="432" t="s">
        <v>837</v>
      </c>
      <c r="H391" s="433"/>
      <c r="I391" s="433"/>
      <c r="J391" s="76">
        <f t="shared" si="37"/>
        <v>85.94529999999999</v>
      </c>
      <c r="K391" s="74" t="s">
        <v>203</v>
      </c>
      <c r="L391">
        <f t="shared" si="38"/>
        <v>85.94529999999999</v>
      </c>
      <c r="M391" t="s">
        <v>1404</v>
      </c>
    </row>
    <row r="392" spans="1:13" ht="33.75" customHeight="1">
      <c r="A392" s="74" t="s">
        <v>198</v>
      </c>
      <c r="B392" s="74">
        <v>1384</v>
      </c>
      <c r="C392" s="75" t="s">
        <v>557</v>
      </c>
      <c r="D392" s="372"/>
      <c r="E392" s="373"/>
      <c r="F392" s="374"/>
      <c r="G392" s="432" t="s">
        <v>838</v>
      </c>
      <c r="H392" s="433"/>
      <c r="I392" s="433"/>
      <c r="J392" s="76">
        <f t="shared" si="37"/>
        <v>2.8497</v>
      </c>
      <c r="K392" s="74" t="s">
        <v>15</v>
      </c>
      <c r="L392">
        <f t="shared" si="38"/>
        <v>2.8497</v>
      </c>
      <c r="M392" t="s">
        <v>1405</v>
      </c>
    </row>
    <row r="393" spans="1:13" ht="33.75" customHeight="1">
      <c r="A393" s="77" t="s">
        <v>198</v>
      </c>
      <c r="B393" s="77">
        <v>1385</v>
      </c>
      <c r="C393" s="78" t="s">
        <v>558</v>
      </c>
      <c r="D393" s="225" t="s">
        <v>1522</v>
      </c>
      <c r="E393" s="375"/>
      <c r="F393" s="376"/>
      <c r="G393" s="428" t="s">
        <v>839</v>
      </c>
      <c r="H393" s="429"/>
      <c r="I393" s="429"/>
      <c r="J393" s="79">
        <f t="shared" si="37"/>
        <v>6.712299999999999</v>
      </c>
      <c r="K393" s="77" t="s">
        <v>16</v>
      </c>
      <c r="L393">
        <f aca="true" t="shared" si="39" ref="L393:L398">J381*0.043</f>
        <v>6.712299999999999</v>
      </c>
      <c r="M393" t="s">
        <v>1406</v>
      </c>
    </row>
    <row r="394" spans="1:13" ht="33.75" customHeight="1">
      <c r="A394" s="77" t="s">
        <v>198</v>
      </c>
      <c r="B394" s="77">
        <v>1386</v>
      </c>
      <c r="C394" s="78" t="s">
        <v>559</v>
      </c>
      <c r="D394" s="377"/>
      <c r="E394" s="378"/>
      <c r="F394" s="379"/>
      <c r="G394" s="428" t="s">
        <v>834</v>
      </c>
      <c r="H394" s="429"/>
      <c r="I394" s="429"/>
      <c r="J394" s="79">
        <f t="shared" si="37"/>
        <v>30.280599999999996</v>
      </c>
      <c r="K394" s="77" t="s">
        <v>203</v>
      </c>
      <c r="L394">
        <f t="shared" si="39"/>
        <v>30.280599999999996</v>
      </c>
      <c r="M394" t="s">
        <v>1407</v>
      </c>
    </row>
    <row r="395" spans="1:13" ht="33.75" customHeight="1">
      <c r="A395" s="77" t="s">
        <v>198</v>
      </c>
      <c r="B395" s="77">
        <v>1387</v>
      </c>
      <c r="C395" s="78" t="s">
        <v>560</v>
      </c>
      <c r="D395" s="377"/>
      <c r="E395" s="378"/>
      <c r="F395" s="379"/>
      <c r="G395" s="428" t="s">
        <v>835</v>
      </c>
      <c r="H395" s="429"/>
      <c r="I395" s="429"/>
      <c r="J395" s="79">
        <f t="shared" si="37"/>
        <v>1.0233999999999999</v>
      </c>
      <c r="K395" s="77" t="s">
        <v>15</v>
      </c>
      <c r="L395">
        <f t="shared" si="39"/>
        <v>1.0233999999999999</v>
      </c>
      <c r="M395" t="s">
        <v>1408</v>
      </c>
    </row>
    <row r="396" spans="1:13" ht="33.75" customHeight="1">
      <c r="A396" s="77" t="s">
        <v>198</v>
      </c>
      <c r="B396" s="77">
        <v>1388</v>
      </c>
      <c r="C396" s="78" t="s">
        <v>561</v>
      </c>
      <c r="D396" s="377"/>
      <c r="E396" s="380"/>
      <c r="F396" s="379"/>
      <c r="G396" s="428" t="s">
        <v>836</v>
      </c>
      <c r="H396" s="429"/>
      <c r="I396" s="429"/>
      <c r="J396" s="79">
        <f t="shared" si="37"/>
        <v>6.983199999999998</v>
      </c>
      <c r="K396" s="77" t="s">
        <v>16</v>
      </c>
      <c r="L396">
        <f t="shared" si="39"/>
        <v>6.983199999999998</v>
      </c>
      <c r="M396" t="s">
        <v>1409</v>
      </c>
    </row>
    <row r="397" spans="1:13" ht="33.75" customHeight="1">
      <c r="A397" s="77" t="s">
        <v>198</v>
      </c>
      <c r="B397" s="77">
        <v>1389</v>
      </c>
      <c r="C397" s="78" t="s">
        <v>562</v>
      </c>
      <c r="D397" s="377"/>
      <c r="E397" s="380"/>
      <c r="F397" s="379"/>
      <c r="G397" s="428" t="s">
        <v>837</v>
      </c>
      <c r="H397" s="429"/>
      <c r="I397" s="429"/>
      <c r="J397" s="79">
        <f t="shared" si="37"/>
        <v>62.63809999999999</v>
      </c>
      <c r="K397" s="77" t="s">
        <v>203</v>
      </c>
      <c r="L397">
        <f t="shared" si="39"/>
        <v>62.63809999999999</v>
      </c>
      <c r="M397" t="s">
        <v>1410</v>
      </c>
    </row>
    <row r="398" spans="1:13" ht="33.75" customHeight="1">
      <c r="A398" s="77" t="s">
        <v>198</v>
      </c>
      <c r="B398" s="77">
        <v>1390</v>
      </c>
      <c r="C398" s="78" t="s">
        <v>563</v>
      </c>
      <c r="D398" s="381"/>
      <c r="E398" s="382"/>
      <c r="F398" s="383"/>
      <c r="G398" s="428" t="s">
        <v>838</v>
      </c>
      <c r="H398" s="429"/>
      <c r="I398" s="429"/>
      <c r="J398" s="79">
        <f t="shared" si="37"/>
        <v>2.0768999999999997</v>
      </c>
      <c r="K398" s="77" t="s">
        <v>15</v>
      </c>
      <c r="L398">
        <f t="shared" si="39"/>
        <v>2.0768999999999997</v>
      </c>
      <c r="M398" t="s">
        <v>1411</v>
      </c>
    </row>
    <row r="399" spans="1:11" s="33" customFormat="1" ht="27.75" customHeight="1" hidden="1">
      <c r="A399" s="80" t="s">
        <v>198</v>
      </c>
      <c r="B399" s="80"/>
      <c r="C399" s="81" t="s">
        <v>414</v>
      </c>
      <c r="D399" s="384" t="s">
        <v>212</v>
      </c>
      <c r="E399" s="385"/>
      <c r="F399" s="386"/>
      <c r="G399" s="426" t="s">
        <v>397</v>
      </c>
      <c r="H399" s="427"/>
      <c r="I399" s="427"/>
      <c r="J399" s="82">
        <v>3</v>
      </c>
      <c r="K399" s="80" t="s">
        <v>16</v>
      </c>
    </row>
    <row r="400" spans="1:11" s="33" customFormat="1" ht="27.75" customHeight="1" hidden="1">
      <c r="A400" s="80" t="s">
        <v>198</v>
      </c>
      <c r="B400" s="80"/>
      <c r="C400" s="81" t="s">
        <v>415</v>
      </c>
      <c r="D400" s="387"/>
      <c r="E400" s="388"/>
      <c r="F400" s="389"/>
      <c r="G400" s="426" t="s">
        <v>399</v>
      </c>
      <c r="H400" s="427"/>
      <c r="I400" s="427"/>
      <c r="J400" s="82">
        <v>15</v>
      </c>
      <c r="K400" s="80" t="s">
        <v>203</v>
      </c>
    </row>
    <row r="401" spans="1:11" s="33" customFormat="1" ht="27.75" customHeight="1" hidden="1">
      <c r="A401" s="80" t="s">
        <v>198</v>
      </c>
      <c r="B401" s="80"/>
      <c r="C401" s="81" t="s">
        <v>416</v>
      </c>
      <c r="D401" s="387"/>
      <c r="E401" s="388"/>
      <c r="F401" s="389"/>
      <c r="G401" s="426" t="s">
        <v>401</v>
      </c>
      <c r="H401" s="427"/>
      <c r="I401" s="427"/>
      <c r="J401" s="82">
        <v>1</v>
      </c>
      <c r="K401" s="80" t="s">
        <v>16</v>
      </c>
    </row>
    <row r="402" spans="1:11" s="33" customFormat="1" ht="27.75" customHeight="1" hidden="1">
      <c r="A402" s="80" t="s">
        <v>198</v>
      </c>
      <c r="B402" s="80"/>
      <c r="C402" s="81" t="s">
        <v>417</v>
      </c>
      <c r="D402" s="387"/>
      <c r="E402" s="390"/>
      <c r="F402" s="389"/>
      <c r="G402" s="426" t="s">
        <v>403</v>
      </c>
      <c r="H402" s="427"/>
      <c r="I402" s="427"/>
      <c r="J402" s="82">
        <v>3</v>
      </c>
      <c r="K402" s="80" t="s">
        <v>16</v>
      </c>
    </row>
    <row r="403" spans="1:11" s="33" customFormat="1" ht="27.75" customHeight="1" hidden="1">
      <c r="A403" s="80" t="s">
        <v>198</v>
      </c>
      <c r="B403" s="80"/>
      <c r="C403" s="81" t="s">
        <v>418</v>
      </c>
      <c r="D403" s="387"/>
      <c r="E403" s="390"/>
      <c r="F403" s="389"/>
      <c r="G403" s="426" t="s">
        <v>405</v>
      </c>
      <c r="H403" s="427"/>
      <c r="I403" s="427"/>
      <c r="J403" s="82">
        <v>31</v>
      </c>
      <c r="K403" s="80" t="s">
        <v>203</v>
      </c>
    </row>
    <row r="404" spans="1:11" s="33" customFormat="1" ht="27.75" customHeight="1" hidden="1">
      <c r="A404" s="80" t="s">
        <v>198</v>
      </c>
      <c r="B404" s="80"/>
      <c r="C404" s="81" t="s">
        <v>419</v>
      </c>
      <c r="D404" s="391"/>
      <c r="E404" s="392"/>
      <c r="F404" s="393"/>
      <c r="G404" s="426" t="s">
        <v>407</v>
      </c>
      <c r="H404" s="427"/>
      <c r="I404" s="427"/>
      <c r="J404" s="82">
        <v>1</v>
      </c>
      <c r="K404" s="80" t="s">
        <v>16</v>
      </c>
    </row>
    <row r="405" spans="1:11" s="29" customFormat="1" ht="27.75" customHeight="1" hidden="1">
      <c r="A405" s="83" t="s">
        <v>198</v>
      </c>
      <c r="B405" s="83"/>
      <c r="C405" s="84" t="s">
        <v>420</v>
      </c>
      <c r="D405" s="394" t="s">
        <v>213</v>
      </c>
      <c r="E405" s="395"/>
      <c r="F405" s="396"/>
      <c r="G405" s="424" t="s">
        <v>397</v>
      </c>
      <c r="H405" s="425"/>
      <c r="I405" s="425"/>
      <c r="J405" s="85">
        <v>3</v>
      </c>
      <c r="K405" s="83" t="s">
        <v>16</v>
      </c>
    </row>
    <row r="406" spans="1:11" s="29" customFormat="1" ht="27.75" customHeight="1" hidden="1">
      <c r="A406" s="83" t="s">
        <v>198</v>
      </c>
      <c r="B406" s="83"/>
      <c r="C406" s="84" t="s">
        <v>421</v>
      </c>
      <c r="D406" s="397"/>
      <c r="E406" s="398"/>
      <c r="F406" s="399"/>
      <c r="G406" s="424" t="s">
        <v>399</v>
      </c>
      <c r="H406" s="425"/>
      <c r="I406" s="425"/>
      <c r="J406" s="85">
        <v>14</v>
      </c>
      <c r="K406" s="83" t="s">
        <v>203</v>
      </c>
    </row>
    <row r="407" spans="1:11" s="29" customFormat="1" ht="27.75" customHeight="1" hidden="1">
      <c r="A407" s="83" t="s">
        <v>198</v>
      </c>
      <c r="B407" s="83"/>
      <c r="C407" s="84" t="s">
        <v>422</v>
      </c>
      <c r="D407" s="397"/>
      <c r="E407" s="398"/>
      <c r="F407" s="399"/>
      <c r="G407" s="424" t="s">
        <v>401</v>
      </c>
      <c r="H407" s="425"/>
      <c r="I407" s="425"/>
      <c r="J407" s="85">
        <v>1</v>
      </c>
      <c r="K407" s="83" t="s">
        <v>16</v>
      </c>
    </row>
    <row r="408" spans="1:11" s="29" customFormat="1" ht="27.75" customHeight="1" hidden="1">
      <c r="A408" s="83" t="s">
        <v>198</v>
      </c>
      <c r="B408" s="83"/>
      <c r="C408" s="84" t="s">
        <v>423</v>
      </c>
      <c r="D408" s="397"/>
      <c r="E408" s="400"/>
      <c r="F408" s="399"/>
      <c r="G408" s="424" t="s">
        <v>403</v>
      </c>
      <c r="H408" s="425"/>
      <c r="I408" s="425"/>
      <c r="J408" s="85">
        <v>3</v>
      </c>
      <c r="K408" s="83" t="s">
        <v>16</v>
      </c>
    </row>
    <row r="409" spans="1:11" s="29" customFormat="1" ht="27.75" customHeight="1" hidden="1">
      <c r="A409" s="83" t="s">
        <v>198</v>
      </c>
      <c r="B409" s="83"/>
      <c r="C409" s="84" t="s">
        <v>424</v>
      </c>
      <c r="D409" s="397"/>
      <c r="E409" s="400"/>
      <c r="F409" s="399"/>
      <c r="G409" s="424" t="s">
        <v>405</v>
      </c>
      <c r="H409" s="425"/>
      <c r="I409" s="425"/>
      <c r="J409" s="85">
        <v>28</v>
      </c>
      <c r="K409" s="83" t="s">
        <v>203</v>
      </c>
    </row>
    <row r="410" spans="1:11" s="29" customFormat="1" ht="27.75" customHeight="1" hidden="1">
      <c r="A410" s="83" t="s">
        <v>198</v>
      </c>
      <c r="B410" s="83"/>
      <c r="C410" s="84" t="s">
        <v>425</v>
      </c>
      <c r="D410" s="401"/>
      <c r="E410" s="402"/>
      <c r="F410" s="403"/>
      <c r="G410" s="424" t="s">
        <v>407</v>
      </c>
      <c r="H410" s="425"/>
      <c r="I410" s="425"/>
      <c r="J410" s="85">
        <v>1</v>
      </c>
      <c r="K410" s="83" t="s">
        <v>16</v>
      </c>
    </row>
    <row r="411" spans="1:11" s="29" customFormat="1" ht="27.75" customHeight="1" hidden="1">
      <c r="A411" s="86" t="s">
        <v>198</v>
      </c>
      <c r="B411" s="86"/>
      <c r="C411" s="87" t="s">
        <v>426</v>
      </c>
      <c r="D411" s="404" t="s">
        <v>214</v>
      </c>
      <c r="E411" s="405"/>
      <c r="F411" s="406"/>
      <c r="G411" s="422" t="s">
        <v>397</v>
      </c>
      <c r="H411" s="423"/>
      <c r="I411" s="423"/>
      <c r="J411" s="88">
        <v>2</v>
      </c>
      <c r="K411" s="86" t="s">
        <v>16</v>
      </c>
    </row>
    <row r="412" spans="1:11" s="29" customFormat="1" ht="27.75" customHeight="1" hidden="1">
      <c r="A412" s="86" t="s">
        <v>198</v>
      </c>
      <c r="B412" s="86"/>
      <c r="C412" s="87" t="s">
        <v>427</v>
      </c>
      <c r="D412" s="407"/>
      <c r="E412" s="408"/>
      <c r="F412" s="409"/>
      <c r="G412" s="422" t="s">
        <v>399</v>
      </c>
      <c r="H412" s="423"/>
      <c r="I412" s="423"/>
      <c r="J412" s="88">
        <v>12</v>
      </c>
      <c r="K412" s="86" t="s">
        <v>203</v>
      </c>
    </row>
    <row r="413" spans="1:11" s="29" customFormat="1" ht="27.75" customHeight="1" hidden="1">
      <c r="A413" s="86" t="s">
        <v>198</v>
      </c>
      <c r="B413" s="86"/>
      <c r="C413" s="87" t="s">
        <v>428</v>
      </c>
      <c r="D413" s="407"/>
      <c r="E413" s="408"/>
      <c r="F413" s="409"/>
      <c r="G413" s="422" t="s">
        <v>401</v>
      </c>
      <c r="H413" s="423"/>
      <c r="I413" s="423"/>
      <c r="J413" s="88">
        <v>1</v>
      </c>
      <c r="K413" s="86" t="s">
        <v>16</v>
      </c>
    </row>
    <row r="414" spans="1:11" s="29" customFormat="1" ht="27.75" customHeight="1" hidden="1">
      <c r="A414" s="86" t="s">
        <v>198</v>
      </c>
      <c r="B414" s="86"/>
      <c r="C414" s="87" t="s">
        <v>429</v>
      </c>
      <c r="D414" s="407"/>
      <c r="E414" s="410"/>
      <c r="F414" s="409"/>
      <c r="G414" s="422" t="s">
        <v>403</v>
      </c>
      <c r="H414" s="423"/>
      <c r="I414" s="423"/>
      <c r="J414" s="88">
        <v>3</v>
      </c>
      <c r="K414" s="86" t="s">
        <v>16</v>
      </c>
    </row>
    <row r="415" spans="1:11" s="29" customFormat="1" ht="27.75" customHeight="1" hidden="1">
      <c r="A415" s="86" t="s">
        <v>198</v>
      </c>
      <c r="B415" s="86"/>
      <c r="C415" s="87" t="s">
        <v>430</v>
      </c>
      <c r="D415" s="407"/>
      <c r="E415" s="410"/>
      <c r="F415" s="409"/>
      <c r="G415" s="422" t="s">
        <v>405</v>
      </c>
      <c r="H415" s="423"/>
      <c r="I415" s="423"/>
      <c r="J415" s="88">
        <v>25</v>
      </c>
      <c r="K415" s="86" t="s">
        <v>203</v>
      </c>
    </row>
    <row r="416" spans="1:11" s="29" customFormat="1" ht="27.75" customHeight="1" hidden="1">
      <c r="A416" s="86" t="s">
        <v>198</v>
      </c>
      <c r="B416" s="86"/>
      <c r="C416" s="87" t="s">
        <v>431</v>
      </c>
      <c r="D416" s="411"/>
      <c r="E416" s="412"/>
      <c r="F416" s="413"/>
      <c r="G416" s="422" t="s">
        <v>407</v>
      </c>
      <c r="H416" s="423"/>
      <c r="I416" s="423"/>
      <c r="J416" s="88">
        <v>1</v>
      </c>
      <c r="K416" s="86" t="s">
        <v>16</v>
      </c>
    </row>
    <row r="417" spans="1:11" s="34" customFormat="1" ht="16.5" customHeight="1">
      <c r="A417" s="89"/>
      <c r="B417" s="89"/>
      <c r="C417" s="90"/>
      <c r="D417" s="91"/>
      <c r="E417" s="91"/>
      <c r="F417" s="91"/>
      <c r="G417" s="91"/>
      <c r="H417" s="92"/>
      <c r="I417" s="92"/>
      <c r="J417" s="93"/>
      <c r="K417" s="89"/>
    </row>
    <row r="418" spans="1:13" ht="39" customHeight="1">
      <c r="A418" s="70" t="s">
        <v>199</v>
      </c>
      <c r="B418" s="70">
        <v>1391</v>
      </c>
      <c r="C418" s="71" t="s">
        <v>564</v>
      </c>
      <c r="D418" s="360" t="s">
        <v>1551</v>
      </c>
      <c r="E418" s="414"/>
      <c r="F418" s="171" t="s">
        <v>1539</v>
      </c>
      <c r="G418" s="250" t="s">
        <v>200</v>
      </c>
      <c r="H418" s="430"/>
      <c r="I418" s="72" t="s">
        <v>981</v>
      </c>
      <c r="J418" s="73">
        <f>J268*0.7</f>
        <v>156.1</v>
      </c>
      <c r="K418" s="70" t="s">
        <v>16</v>
      </c>
      <c r="M418" t="s">
        <v>1394</v>
      </c>
    </row>
    <row r="419" spans="1:13" ht="39" customHeight="1">
      <c r="A419" s="70" t="s">
        <v>199</v>
      </c>
      <c r="B419" s="70">
        <v>1392</v>
      </c>
      <c r="C419" s="71" t="s">
        <v>565</v>
      </c>
      <c r="D419" s="362"/>
      <c r="E419" s="415"/>
      <c r="F419" s="172"/>
      <c r="G419" s="431" t="s">
        <v>201</v>
      </c>
      <c r="H419" s="430"/>
      <c r="I419" s="72" t="s">
        <v>982</v>
      </c>
      <c r="J419" s="73">
        <f>1006*0.7</f>
        <v>704.1999999999999</v>
      </c>
      <c r="K419" s="70" t="s">
        <v>203</v>
      </c>
      <c r="M419" t="s">
        <v>1395</v>
      </c>
    </row>
    <row r="420" spans="1:13" ht="39" customHeight="1">
      <c r="A420" s="70" t="s">
        <v>199</v>
      </c>
      <c r="B420" s="70">
        <v>1393</v>
      </c>
      <c r="C420" s="71" t="s">
        <v>566</v>
      </c>
      <c r="D420" s="364"/>
      <c r="E420" s="416"/>
      <c r="F420" s="173"/>
      <c r="G420" s="250" t="s">
        <v>202</v>
      </c>
      <c r="H420" s="430"/>
      <c r="I420" s="95" t="s">
        <v>983</v>
      </c>
      <c r="J420" s="73">
        <f>34*0.7</f>
        <v>23.799999999999997</v>
      </c>
      <c r="K420" s="70" t="s">
        <v>15</v>
      </c>
      <c r="M420" t="s">
        <v>1396</v>
      </c>
    </row>
    <row r="421" spans="1:13" ht="39" customHeight="1">
      <c r="A421" s="70" t="s">
        <v>199</v>
      </c>
      <c r="B421" s="70">
        <v>1394</v>
      </c>
      <c r="C421" s="71" t="s">
        <v>567</v>
      </c>
      <c r="D421" s="360" t="s">
        <v>1549</v>
      </c>
      <c r="E421" s="414"/>
      <c r="F421" s="171" t="s">
        <v>1552</v>
      </c>
      <c r="G421" s="250" t="s">
        <v>204</v>
      </c>
      <c r="H421" s="430"/>
      <c r="I421" s="72" t="s">
        <v>984</v>
      </c>
      <c r="J421" s="73">
        <f>232*0.7</f>
        <v>162.39999999999998</v>
      </c>
      <c r="K421" s="70" t="s">
        <v>16</v>
      </c>
      <c r="M421" t="s">
        <v>1397</v>
      </c>
    </row>
    <row r="422" spans="1:13" ht="39" customHeight="1">
      <c r="A422" s="70" t="s">
        <v>199</v>
      </c>
      <c r="B422" s="70">
        <v>1395</v>
      </c>
      <c r="C422" s="71" t="s">
        <v>568</v>
      </c>
      <c r="D422" s="362"/>
      <c r="E422" s="415"/>
      <c r="F422" s="172"/>
      <c r="G422" s="431" t="s">
        <v>205</v>
      </c>
      <c r="H422" s="430"/>
      <c r="I422" s="72" t="s">
        <v>985</v>
      </c>
      <c r="J422" s="73">
        <f>2081*0.7</f>
        <v>1456.6999999999998</v>
      </c>
      <c r="K422" s="70" t="s">
        <v>203</v>
      </c>
      <c r="M422" t="s">
        <v>1398</v>
      </c>
    </row>
    <row r="423" spans="1:13" ht="39" customHeight="1">
      <c r="A423" s="70" t="s">
        <v>199</v>
      </c>
      <c r="B423" s="70">
        <v>1396</v>
      </c>
      <c r="C423" s="71" t="s">
        <v>569</v>
      </c>
      <c r="D423" s="364"/>
      <c r="E423" s="416"/>
      <c r="F423" s="173"/>
      <c r="G423" s="250" t="s">
        <v>202</v>
      </c>
      <c r="H423" s="430"/>
      <c r="I423" s="95" t="s">
        <v>986</v>
      </c>
      <c r="J423" s="73">
        <f>69*0.7</f>
        <v>48.3</v>
      </c>
      <c r="K423" s="70" t="s">
        <v>15</v>
      </c>
      <c r="M423" t="s">
        <v>1399</v>
      </c>
    </row>
    <row r="424" spans="1:13" ht="33.75" customHeight="1">
      <c r="A424" s="74" t="s">
        <v>198</v>
      </c>
      <c r="B424" s="74">
        <v>1397</v>
      </c>
      <c r="C424" s="75" t="s">
        <v>570</v>
      </c>
      <c r="D424" s="203" t="s">
        <v>1525</v>
      </c>
      <c r="E424" s="366"/>
      <c r="F424" s="367"/>
      <c r="G424" s="432" t="s">
        <v>840</v>
      </c>
      <c r="H424" s="433"/>
      <c r="I424" s="433"/>
      <c r="J424" s="76">
        <f aca="true" t="shared" si="40" ref="J424:J435">SUM(L424)</f>
        <v>9.2099</v>
      </c>
      <c r="K424" s="74" t="s">
        <v>16</v>
      </c>
      <c r="L424">
        <f aca="true" t="shared" si="41" ref="L424:L429">J418*0.059</f>
        <v>9.2099</v>
      </c>
      <c r="M424" t="s">
        <v>1412</v>
      </c>
    </row>
    <row r="425" spans="1:13" ht="33.75" customHeight="1">
      <c r="A425" s="74" t="s">
        <v>198</v>
      </c>
      <c r="B425" s="74">
        <v>1398</v>
      </c>
      <c r="C425" s="75" t="s">
        <v>571</v>
      </c>
      <c r="D425" s="368"/>
      <c r="E425" s="369"/>
      <c r="F425" s="370"/>
      <c r="G425" s="432" t="s">
        <v>841</v>
      </c>
      <c r="H425" s="433"/>
      <c r="I425" s="433"/>
      <c r="J425" s="76">
        <f t="shared" si="40"/>
        <v>41.547799999999995</v>
      </c>
      <c r="K425" s="74" t="s">
        <v>203</v>
      </c>
      <c r="L425">
        <f t="shared" si="41"/>
        <v>41.547799999999995</v>
      </c>
      <c r="M425" t="s">
        <v>1413</v>
      </c>
    </row>
    <row r="426" spans="1:13" ht="33.75" customHeight="1">
      <c r="A426" s="74" t="s">
        <v>198</v>
      </c>
      <c r="B426" s="74">
        <v>1399</v>
      </c>
      <c r="C426" s="75" t="s">
        <v>572</v>
      </c>
      <c r="D426" s="368"/>
      <c r="E426" s="369"/>
      <c r="F426" s="370"/>
      <c r="G426" s="432" t="s">
        <v>842</v>
      </c>
      <c r="H426" s="433"/>
      <c r="I426" s="433"/>
      <c r="J426" s="76">
        <f t="shared" si="40"/>
        <v>1.4041999999999997</v>
      </c>
      <c r="K426" s="74" t="s">
        <v>15</v>
      </c>
      <c r="L426">
        <f t="shared" si="41"/>
        <v>1.4041999999999997</v>
      </c>
      <c r="M426" t="s">
        <v>1414</v>
      </c>
    </row>
    <row r="427" spans="1:13" ht="33.75" customHeight="1">
      <c r="A427" s="74" t="s">
        <v>198</v>
      </c>
      <c r="B427" s="74">
        <v>1400</v>
      </c>
      <c r="C427" s="75" t="s">
        <v>573</v>
      </c>
      <c r="D427" s="368"/>
      <c r="E427" s="371"/>
      <c r="F427" s="370"/>
      <c r="G427" s="432" t="s">
        <v>843</v>
      </c>
      <c r="H427" s="433"/>
      <c r="I427" s="433"/>
      <c r="J427" s="76">
        <f t="shared" si="40"/>
        <v>9.581599999999998</v>
      </c>
      <c r="K427" s="74" t="s">
        <v>16</v>
      </c>
      <c r="L427">
        <f t="shared" si="41"/>
        <v>9.581599999999998</v>
      </c>
      <c r="M427" t="s">
        <v>1415</v>
      </c>
    </row>
    <row r="428" spans="1:13" ht="33.75" customHeight="1">
      <c r="A428" s="74" t="s">
        <v>198</v>
      </c>
      <c r="B428" s="74">
        <v>1401</v>
      </c>
      <c r="C428" s="75" t="s">
        <v>574</v>
      </c>
      <c r="D428" s="368"/>
      <c r="E428" s="371"/>
      <c r="F428" s="370"/>
      <c r="G428" s="432" t="s">
        <v>844</v>
      </c>
      <c r="H428" s="433"/>
      <c r="I428" s="433"/>
      <c r="J428" s="76">
        <f t="shared" si="40"/>
        <v>85.94529999999999</v>
      </c>
      <c r="K428" s="74" t="s">
        <v>203</v>
      </c>
      <c r="L428">
        <f t="shared" si="41"/>
        <v>85.94529999999999</v>
      </c>
      <c r="M428" t="s">
        <v>1416</v>
      </c>
    </row>
    <row r="429" spans="1:13" ht="33.75" customHeight="1">
      <c r="A429" s="74" t="s">
        <v>198</v>
      </c>
      <c r="B429" s="74">
        <v>1402</v>
      </c>
      <c r="C429" s="75" t="s">
        <v>575</v>
      </c>
      <c r="D429" s="372"/>
      <c r="E429" s="373"/>
      <c r="F429" s="374"/>
      <c r="G429" s="432" t="s">
        <v>845</v>
      </c>
      <c r="H429" s="433"/>
      <c r="I429" s="433"/>
      <c r="J429" s="76">
        <f t="shared" si="40"/>
        <v>2.8497</v>
      </c>
      <c r="K429" s="74" t="s">
        <v>15</v>
      </c>
      <c r="L429">
        <f t="shared" si="41"/>
        <v>2.8497</v>
      </c>
      <c r="M429" t="s">
        <v>1417</v>
      </c>
    </row>
    <row r="430" spans="1:13" ht="33.75" customHeight="1">
      <c r="A430" s="77" t="s">
        <v>198</v>
      </c>
      <c r="B430" s="77">
        <v>1403</v>
      </c>
      <c r="C430" s="78" t="s">
        <v>576</v>
      </c>
      <c r="D430" s="225" t="s">
        <v>1522</v>
      </c>
      <c r="E430" s="375"/>
      <c r="F430" s="376"/>
      <c r="G430" s="428" t="s">
        <v>840</v>
      </c>
      <c r="H430" s="429"/>
      <c r="I430" s="429"/>
      <c r="J430" s="79">
        <f t="shared" si="40"/>
        <v>6.712299999999999</v>
      </c>
      <c r="K430" s="77" t="s">
        <v>16</v>
      </c>
      <c r="L430">
        <f aca="true" t="shared" si="42" ref="L430:L435">J418*0.043</f>
        <v>6.712299999999999</v>
      </c>
      <c r="M430" t="s">
        <v>1418</v>
      </c>
    </row>
    <row r="431" spans="1:13" ht="33.75" customHeight="1">
      <c r="A431" s="77" t="s">
        <v>198</v>
      </c>
      <c r="B431" s="77">
        <v>1404</v>
      </c>
      <c r="C431" s="78" t="s">
        <v>577</v>
      </c>
      <c r="D431" s="377"/>
      <c r="E431" s="378"/>
      <c r="F431" s="379"/>
      <c r="G431" s="428" t="s">
        <v>841</v>
      </c>
      <c r="H431" s="429"/>
      <c r="I431" s="429"/>
      <c r="J431" s="79">
        <f t="shared" si="40"/>
        <v>30.280599999999996</v>
      </c>
      <c r="K431" s="77" t="s">
        <v>203</v>
      </c>
      <c r="L431">
        <f t="shared" si="42"/>
        <v>30.280599999999996</v>
      </c>
      <c r="M431" t="s">
        <v>1419</v>
      </c>
    </row>
    <row r="432" spans="1:13" ht="33.75" customHeight="1">
      <c r="A432" s="77" t="s">
        <v>198</v>
      </c>
      <c r="B432" s="77">
        <v>1405</v>
      </c>
      <c r="C432" s="78" t="s">
        <v>578</v>
      </c>
      <c r="D432" s="377"/>
      <c r="E432" s="378"/>
      <c r="F432" s="379"/>
      <c r="G432" s="428" t="s">
        <v>842</v>
      </c>
      <c r="H432" s="429"/>
      <c r="I432" s="429"/>
      <c r="J432" s="79">
        <f t="shared" si="40"/>
        <v>1.0233999999999999</v>
      </c>
      <c r="K432" s="77" t="s">
        <v>15</v>
      </c>
      <c r="L432">
        <f t="shared" si="42"/>
        <v>1.0233999999999999</v>
      </c>
      <c r="M432" t="s">
        <v>1420</v>
      </c>
    </row>
    <row r="433" spans="1:13" ht="33.75" customHeight="1">
      <c r="A433" s="77" t="s">
        <v>198</v>
      </c>
      <c r="B433" s="77">
        <v>1406</v>
      </c>
      <c r="C433" s="78" t="s">
        <v>579</v>
      </c>
      <c r="D433" s="377"/>
      <c r="E433" s="380"/>
      <c r="F433" s="379"/>
      <c r="G433" s="428" t="s">
        <v>843</v>
      </c>
      <c r="H433" s="429"/>
      <c r="I433" s="429"/>
      <c r="J433" s="79">
        <f t="shared" si="40"/>
        <v>6.983199999999998</v>
      </c>
      <c r="K433" s="77" t="s">
        <v>16</v>
      </c>
      <c r="L433">
        <f t="shared" si="42"/>
        <v>6.983199999999998</v>
      </c>
      <c r="M433" t="s">
        <v>1421</v>
      </c>
    </row>
    <row r="434" spans="1:13" ht="33.75" customHeight="1">
      <c r="A434" s="77" t="s">
        <v>198</v>
      </c>
      <c r="B434" s="77">
        <v>1407</v>
      </c>
      <c r="C434" s="78" t="s">
        <v>580</v>
      </c>
      <c r="D434" s="377"/>
      <c r="E434" s="380"/>
      <c r="F434" s="379"/>
      <c r="G434" s="428" t="s">
        <v>844</v>
      </c>
      <c r="H434" s="429"/>
      <c r="I434" s="429"/>
      <c r="J434" s="79">
        <f t="shared" si="40"/>
        <v>62.63809999999999</v>
      </c>
      <c r="K434" s="77" t="s">
        <v>203</v>
      </c>
      <c r="L434">
        <f t="shared" si="42"/>
        <v>62.63809999999999</v>
      </c>
      <c r="M434" t="s">
        <v>1422</v>
      </c>
    </row>
    <row r="435" spans="1:13" ht="33.75" customHeight="1">
      <c r="A435" s="77" t="s">
        <v>198</v>
      </c>
      <c r="B435" s="77">
        <v>1408</v>
      </c>
      <c r="C435" s="78" t="s">
        <v>581</v>
      </c>
      <c r="D435" s="381"/>
      <c r="E435" s="382"/>
      <c r="F435" s="383"/>
      <c r="G435" s="428" t="s">
        <v>845</v>
      </c>
      <c r="H435" s="429"/>
      <c r="I435" s="429"/>
      <c r="J435" s="79">
        <f t="shared" si="40"/>
        <v>2.0768999999999997</v>
      </c>
      <c r="K435" s="77" t="s">
        <v>15</v>
      </c>
      <c r="L435">
        <f t="shared" si="42"/>
        <v>2.0768999999999997</v>
      </c>
      <c r="M435" t="s">
        <v>1423</v>
      </c>
    </row>
    <row r="436" spans="1:11" s="33" customFormat="1" ht="27.75" customHeight="1" hidden="1">
      <c r="A436" s="80" t="s">
        <v>198</v>
      </c>
      <c r="B436" s="80"/>
      <c r="C436" s="97" t="s">
        <v>456</v>
      </c>
      <c r="D436" s="384" t="s">
        <v>212</v>
      </c>
      <c r="E436" s="385"/>
      <c r="F436" s="386"/>
      <c r="G436" s="426" t="s">
        <v>439</v>
      </c>
      <c r="H436" s="427"/>
      <c r="I436" s="427"/>
      <c r="J436" s="82">
        <v>3</v>
      </c>
      <c r="K436" s="80" t="s">
        <v>16</v>
      </c>
    </row>
    <row r="437" spans="1:11" s="33" customFormat="1" ht="27.75" customHeight="1" hidden="1">
      <c r="A437" s="80" t="s">
        <v>198</v>
      </c>
      <c r="B437" s="80"/>
      <c r="C437" s="97" t="s">
        <v>457</v>
      </c>
      <c r="D437" s="387"/>
      <c r="E437" s="388"/>
      <c r="F437" s="389"/>
      <c r="G437" s="426" t="s">
        <v>441</v>
      </c>
      <c r="H437" s="427"/>
      <c r="I437" s="427"/>
      <c r="J437" s="82">
        <v>15</v>
      </c>
      <c r="K437" s="80" t="s">
        <v>203</v>
      </c>
    </row>
    <row r="438" spans="1:11" s="33" customFormat="1" ht="27.75" customHeight="1" hidden="1">
      <c r="A438" s="80" t="s">
        <v>198</v>
      </c>
      <c r="B438" s="80"/>
      <c r="C438" s="97" t="s">
        <v>458</v>
      </c>
      <c r="D438" s="387"/>
      <c r="E438" s="388"/>
      <c r="F438" s="389"/>
      <c r="G438" s="426" t="s">
        <v>443</v>
      </c>
      <c r="H438" s="427"/>
      <c r="I438" s="427"/>
      <c r="J438" s="82">
        <v>1</v>
      </c>
      <c r="K438" s="80" t="s">
        <v>16</v>
      </c>
    </row>
    <row r="439" spans="1:11" s="33" customFormat="1" ht="27.75" customHeight="1" hidden="1">
      <c r="A439" s="80" t="s">
        <v>198</v>
      </c>
      <c r="B439" s="80"/>
      <c r="C439" s="97" t="s">
        <v>459</v>
      </c>
      <c r="D439" s="387"/>
      <c r="E439" s="390"/>
      <c r="F439" s="389"/>
      <c r="G439" s="426" t="s">
        <v>445</v>
      </c>
      <c r="H439" s="427"/>
      <c r="I439" s="427"/>
      <c r="J439" s="82">
        <v>3</v>
      </c>
      <c r="K439" s="80" t="s">
        <v>16</v>
      </c>
    </row>
    <row r="440" spans="1:11" s="33" customFormat="1" ht="27.75" customHeight="1" hidden="1">
      <c r="A440" s="80" t="s">
        <v>198</v>
      </c>
      <c r="B440" s="80"/>
      <c r="C440" s="97" t="s">
        <v>460</v>
      </c>
      <c r="D440" s="387"/>
      <c r="E440" s="390"/>
      <c r="F440" s="389"/>
      <c r="G440" s="426" t="s">
        <v>447</v>
      </c>
      <c r="H440" s="427"/>
      <c r="I440" s="427"/>
      <c r="J440" s="82">
        <v>31</v>
      </c>
      <c r="K440" s="80" t="s">
        <v>203</v>
      </c>
    </row>
    <row r="441" spans="1:11" s="33" customFormat="1" ht="27.75" customHeight="1" hidden="1">
      <c r="A441" s="80" t="s">
        <v>198</v>
      </c>
      <c r="B441" s="80"/>
      <c r="C441" s="97" t="s">
        <v>461</v>
      </c>
      <c r="D441" s="391"/>
      <c r="E441" s="392"/>
      <c r="F441" s="393"/>
      <c r="G441" s="426" t="s">
        <v>449</v>
      </c>
      <c r="H441" s="427"/>
      <c r="I441" s="427"/>
      <c r="J441" s="82">
        <v>1</v>
      </c>
      <c r="K441" s="80" t="s">
        <v>16</v>
      </c>
    </row>
    <row r="442" spans="1:11" s="29" customFormat="1" ht="27.75" customHeight="1" hidden="1">
      <c r="A442" s="83" t="s">
        <v>198</v>
      </c>
      <c r="B442" s="83"/>
      <c r="C442" s="98" t="s">
        <v>462</v>
      </c>
      <c r="D442" s="394" t="s">
        <v>213</v>
      </c>
      <c r="E442" s="395"/>
      <c r="F442" s="396"/>
      <c r="G442" s="424" t="s">
        <v>439</v>
      </c>
      <c r="H442" s="425"/>
      <c r="I442" s="425"/>
      <c r="J442" s="85">
        <v>3</v>
      </c>
      <c r="K442" s="83" t="s">
        <v>16</v>
      </c>
    </row>
    <row r="443" spans="1:11" s="29" customFormat="1" ht="27.75" customHeight="1" hidden="1">
      <c r="A443" s="83" t="s">
        <v>198</v>
      </c>
      <c r="B443" s="83"/>
      <c r="C443" s="98" t="s">
        <v>463</v>
      </c>
      <c r="D443" s="397"/>
      <c r="E443" s="398"/>
      <c r="F443" s="399"/>
      <c r="G443" s="424" t="s">
        <v>441</v>
      </c>
      <c r="H443" s="425"/>
      <c r="I443" s="425"/>
      <c r="J443" s="85">
        <v>14</v>
      </c>
      <c r="K443" s="83" t="s">
        <v>203</v>
      </c>
    </row>
    <row r="444" spans="1:11" s="29" customFormat="1" ht="27.75" customHeight="1" hidden="1">
      <c r="A444" s="83" t="s">
        <v>198</v>
      </c>
      <c r="B444" s="83"/>
      <c r="C444" s="98" t="s">
        <v>464</v>
      </c>
      <c r="D444" s="397"/>
      <c r="E444" s="398"/>
      <c r="F444" s="399"/>
      <c r="G444" s="424" t="s">
        <v>443</v>
      </c>
      <c r="H444" s="425"/>
      <c r="I444" s="425"/>
      <c r="J444" s="85">
        <v>1</v>
      </c>
      <c r="K444" s="83" t="s">
        <v>16</v>
      </c>
    </row>
    <row r="445" spans="1:11" s="29" customFormat="1" ht="27.75" customHeight="1" hidden="1">
      <c r="A445" s="83" t="s">
        <v>198</v>
      </c>
      <c r="B445" s="83"/>
      <c r="C445" s="98" t="s">
        <v>465</v>
      </c>
      <c r="D445" s="397"/>
      <c r="E445" s="400"/>
      <c r="F445" s="399"/>
      <c r="G445" s="424" t="s">
        <v>445</v>
      </c>
      <c r="H445" s="425"/>
      <c r="I445" s="425"/>
      <c r="J445" s="85">
        <v>3</v>
      </c>
      <c r="K445" s="83" t="s">
        <v>16</v>
      </c>
    </row>
    <row r="446" spans="1:11" s="29" customFormat="1" ht="27.75" customHeight="1" hidden="1">
      <c r="A446" s="83" t="s">
        <v>198</v>
      </c>
      <c r="B446" s="83"/>
      <c r="C446" s="84" t="s">
        <v>466</v>
      </c>
      <c r="D446" s="397"/>
      <c r="E446" s="400"/>
      <c r="F446" s="399"/>
      <c r="G446" s="424" t="s">
        <v>447</v>
      </c>
      <c r="H446" s="425"/>
      <c r="I446" s="425"/>
      <c r="J446" s="85">
        <v>28</v>
      </c>
      <c r="K446" s="83" t="s">
        <v>203</v>
      </c>
    </row>
    <row r="447" spans="1:11" s="29" customFormat="1" ht="27.75" customHeight="1" hidden="1">
      <c r="A447" s="83" t="s">
        <v>198</v>
      </c>
      <c r="B447" s="83"/>
      <c r="C447" s="84" t="s">
        <v>467</v>
      </c>
      <c r="D447" s="401"/>
      <c r="E447" s="402"/>
      <c r="F447" s="403"/>
      <c r="G447" s="424" t="s">
        <v>449</v>
      </c>
      <c r="H447" s="425"/>
      <c r="I447" s="425"/>
      <c r="J447" s="85">
        <v>1</v>
      </c>
      <c r="K447" s="83" t="s">
        <v>16</v>
      </c>
    </row>
    <row r="448" spans="1:11" s="29" customFormat="1" ht="27.75" customHeight="1" hidden="1">
      <c r="A448" s="86" t="s">
        <v>198</v>
      </c>
      <c r="B448" s="86"/>
      <c r="C448" s="87" t="s">
        <v>468</v>
      </c>
      <c r="D448" s="404" t="s">
        <v>214</v>
      </c>
      <c r="E448" s="405"/>
      <c r="F448" s="406"/>
      <c r="G448" s="422" t="s">
        <v>439</v>
      </c>
      <c r="H448" s="423"/>
      <c r="I448" s="423"/>
      <c r="J448" s="88">
        <v>2</v>
      </c>
      <c r="K448" s="86" t="s">
        <v>16</v>
      </c>
    </row>
    <row r="449" spans="1:11" s="29" customFormat="1" ht="27.75" customHeight="1" hidden="1">
      <c r="A449" s="86" t="s">
        <v>198</v>
      </c>
      <c r="B449" s="86"/>
      <c r="C449" s="87" t="s">
        <v>469</v>
      </c>
      <c r="D449" s="407"/>
      <c r="E449" s="408"/>
      <c r="F449" s="409"/>
      <c r="G449" s="422" t="s">
        <v>441</v>
      </c>
      <c r="H449" s="423"/>
      <c r="I449" s="423"/>
      <c r="J449" s="88">
        <v>12</v>
      </c>
      <c r="K449" s="86" t="s">
        <v>203</v>
      </c>
    </row>
    <row r="450" spans="1:11" s="29" customFormat="1" ht="27.75" customHeight="1" hidden="1">
      <c r="A450" s="86" t="s">
        <v>198</v>
      </c>
      <c r="B450" s="86"/>
      <c r="C450" s="87" t="s">
        <v>470</v>
      </c>
      <c r="D450" s="407"/>
      <c r="E450" s="408"/>
      <c r="F450" s="409"/>
      <c r="G450" s="422" t="s">
        <v>443</v>
      </c>
      <c r="H450" s="423"/>
      <c r="I450" s="423"/>
      <c r="J450" s="88">
        <v>1</v>
      </c>
      <c r="K450" s="86" t="s">
        <v>16</v>
      </c>
    </row>
    <row r="451" spans="1:11" s="29" customFormat="1" ht="27.75" customHeight="1" hidden="1">
      <c r="A451" s="86" t="s">
        <v>198</v>
      </c>
      <c r="B451" s="86"/>
      <c r="C451" s="87" t="s">
        <v>471</v>
      </c>
      <c r="D451" s="407"/>
      <c r="E451" s="410"/>
      <c r="F451" s="409"/>
      <c r="G451" s="422" t="s">
        <v>445</v>
      </c>
      <c r="H451" s="423"/>
      <c r="I451" s="423"/>
      <c r="J451" s="88">
        <v>3</v>
      </c>
      <c r="K451" s="86" t="s">
        <v>16</v>
      </c>
    </row>
    <row r="452" spans="1:11" s="29" customFormat="1" ht="27.75" customHeight="1" hidden="1">
      <c r="A452" s="86" t="s">
        <v>198</v>
      </c>
      <c r="B452" s="86"/>
      <c r="C452" s="87" t="s">
        <v>472</v>
      </c>
      <c r="D452" s="407"/>
      <c r="E452" s="410"/>
      <c r="F452" s="409"/>
      <c r="G452" s="422" t="s">
        <v>447</v>
      </c>
      <c r="H452" s="423"/>
      <c r="I452" s="423"/>
      <c r="J452" s="88">
        <v>25</v>
      </c>
      <c r="K452" s="86" t="s">
        <v>203</v>
      </c>
    </row>
    <row r="453" spans="1:11" s="29" customFormat="1" ht="27.75" customHeight="1" hidden="1">
      <c r="A453" s="86" t="s">
        <v>198</v>
      </c>
      <c r="B453" s="86"/>
      <c r="C453" s="87" t="s">
        <v>473</v>
      </c>
      <c r="D453" s="411"/>
      <c r="E453" s="412"/>
      <c r="F453" s="413"/>
      <c r="G453" s="422" t="s">
        <v>449</v>
      </c>
      <c r="H453" s="423"/>
      <c r="I453" s="423"/>
      <c r="J453" s="88">
        <v>1</v>
      </c>
      <c r="K453" s="86" t="s">
        <v>16</v>
      </c>
    </row>
    <row r="454" spans="1:11" ht="15.75">
      <c r="A454" s="96"/>
      <c r="B454" s="96"/>
      <c r="C454" s="96"/>
      <c r="D454" s="96"/>
      <c r="E454" s="96"/>
      <c r="F454" s="96"/>
      <c r="G454" s="96"/>
      <c r="H454" s="96"/>
      <c r="I454" s="96"/>
      <c r="J454" s="96"/>
      <c r="K454" s="96"/>
    </row>
    <row r="455" spans="1:11" ht="30" customHeight="1">
      <c r="A455" s="262" t="s">
        <v>582</v>
      </c>
      <c r="B455" s="262"/>
      <c r="C455" s="262"/>
      <c r="D455" s="262"/>
      <c r="E455" s="262"/>
      <c r="F455" s="262"/>
      <c r="G455" s="262"/>
      <c r="H455" s="262"/>
      <c r="I455" s="262"/>
      <c r="J455" s="262"/>
      <c r="K455" s="262"/>
    </row>
    <row r="456" spans="1:11" ht="25.5" customHeight="1">
      <c r="A456" s="188" t="s">
        <v>2</v>
      </c>
      <c r="B456" s="188"/>
      <c r="C456" s="189" t="s">
        <v>3</v>
      </c>
      <c r="D456" s="188" t="s">
        <v>4</v>
      </c>
      <c r="E456" s="188"/>
      <c r="F456" s="188"/>
      <c r="G456" s="188"/>
      <c r="H456" s="188"/>
      <c r="I456" s="188"/>
      <c r="J456" s="192" t="s">
        <v>12</v>
      </c>
      <c r="K456" s="188" t="s">
        <v>13</v>
      </c>
    </row>
    <row r="457" spans="1:11" ht="25.5" customHeight="1">
      <c r="A457" s="69" t="s">
        <v>0</v>
      </c>
      <c r="B457" s="69" t="s">
        <v>1</v>
      </c>
      <c r="C457" s="190"/>
      <c r="D457" s="188"/>
      <c r="E457" s="188"/>
      <c r="F457" s="188"/>
      <c r="G457" s="188"/>
      <c r="H457" s="188"/>
      <c r="I457" s="188"/>
      <c r="J457" s="192"/>
      <c r="K457" s="188"/>
    </row>
    <row r="458" spans="1:11" ht="33.75" customHeight="1">
      <c r="A458" s="70" t="s">
        <v>199</v>
      </c>
      <c r="B458" s="70">
        <v>1501</v>
      </c>
      <c r="C458" s="71" t="s">
        <v>583</v>
      </c>
      <c r="D458" s="360" t="s">
        <v>1506</v>
      </c>
      <c r="E458" s="361"/>
      <c r="F458" s="171" t="s">
        <v>1539</v>
      </c>
      <c r="G458" s="250" t="s">
        <v>200</v>
      </c>
      <c r="H458" s="430"/>
      <c r="I458" s="72" t="s">
        <v>915</v>
      </c>
      <c r="J458" s="73">
        <v>317</v>
      </c>
      <c r="K458" s="70" t="s">
        <v>16</v>
      </c>
    </row>
    <row r="459" spans="1:11" ht="33.75" customHeight="1">
      <c r="A459" s="70" t="s">
        <v>199</v>
      </c>
      <c r="B459" s="70">
        <v>1502</v>
      </c>
      <c r="C459" s="71" t="s">
        <v>584</v>
      </c>
      <c r="D459" s="362"/>
      <c r="E459" s="363"/>
      <c r="F459" s="172"/>
      <c r="G459" s="431" t="s">
        <v>201</v>
      </c>
      <c r="H459" s="430"/>
      <c r="I459" s="72" t="s">
        <v>916</v>
      </c>
      <c r="J459" s="73">
        <v>1382</v>
      </c>
      <c r="K459" s="70" t="s">
        <v>203</v>
      </c>
    </row>
    <row r="460" spans="1:11" ht="33.75" customHeight="1">
      <c r="A460" s="70" t="s">
        <v>199</v>
      </c>
      <c r="B460" s="70">
        <v>1503</v>
      </c>
      <c r="C460" s="71" t="s">
        <v>585</v>
      </c>
      <c r="D460" s="364"/>
      <c r="E460" s="365"/>
      <c r="F460" s="173"/>
      <c r="G460" s="250" t="s">
        <v>202</v>
      </c>
      <c r="H460" s="430"/>
      <c r="I460" s="72" t="s">
        <v>917</v>
      </c>
      <c r="J460" s="73">
        <v>46</v>
      </c>
      <c r="K460" s="70" t="s">
        <v>15</v>
      </c>
    </row>
    <row r="461" spans="1:11" ht="33.75" customHeight="1">
      <c r="A461" s="70" t="s">
        <v>199</v>
      </c>
      <c r="B461" s="70">
        <v>1504</v>
      </c>
      <c r="C461" s="71" t="s">
        <v>586</v>
      </c>
      <c r="D461" s="360" t="s">
        <v>1528</v>
      </c>
      <c r="E461" s="361"/>
      <c r="F461" s="171" t="s">
        <v>1544</v>
      </c>
      <c r="G461" s="250" t="s">
        <v>204</v>
      </c>
      <c r="H461" s="430"/>
      <c r="I461" s="72" t="s">
        <v>918</v>
      </c>
      <c r="J461" s="73">
        <v>326</v>
      </c>
      <c r="K461" s="70" t="s">
        <v>16</v>
      </c>
    </row>
    <row r="462" spans="1:11" ht="33.75" customHeight="1">
      <c r="A462" s="70" t="s">
        <v>199</v>
      </c>
      <c r="B462" s="70">
        <v>1505</v>
      </c>
      <c r="C462" s="71" t="s">
        <v>587</v>
      </c>
      <c r="D462" s="362"/>
      <c r="E462" s="363"/>
      <c r="F462" s="172"/>
      <c r="G462" s="431" t="s">
        <v>205</v>
      </c>
      <c r="H462" s="430"/>
      <c r="I462" s="72" t="s">
        <v>919</v>
      </c>
      <c r="J462" s="73">
        <v>2833</v>
      </c>
      <c r="K462" s="70" t="s">
        <v>203</v>
      </c>
    </row>
    <row r="463" spans="1:11" ht="33.75" customHeight="1">
      <c r="A463" s="70" t="s">
        <v>199</v>
      </c>
      <c r="B463" s="70">
        <v>1506</v>
      </c>
      <c r="C463" s="71" t="s">
        <v>588</v>
      </c>
      <c r="D463" s="364"/>
      <c r="E463" s="365"/>
      <c r="F463" s="173"/>
      <c r="G463" s="250" t="s">
        <v>202</v>
      </c>
      <c r="H463" s="430"/>
      <c r="I463" s="72" t="s">
        <v>920</v>
      </c>
      <c r="J463" s="73">
        <v>94</v>
      </c>
      <c r="K463" s="70" t="s">
        <v>15</v>
      </c>
    </row>
    <row r="464" spans="1:13" ht="33.75" customHeight="1">
      <c r="A464" s="74" t="s">
        <v>198</v>
      </c>
      <c r="B464" s="74">
        <v>1507</v>
      </c>
      <c r="C464" s="75" t="s">
        <v>589</v>
      </c>
      <c r="D464" s="203" t="s">
        <v>1517</v>
      </c>
      <c r="E464" s="366"/>
      <c r="F464" s="367"/>
      <c r="G464" s="432" t="s">
        <v>846</v>
      </c>
      <c r="H464" s="433"/>
      <c r="I464" s="433"/>
      <c r="J464" s="76">
        <f aca="true" t="shared" si="43" ref="J464:J475">SUM(L464)</f>
        <v>18.703</v>
      </c>
      <c r="K464" s="74" t="s">
        <v>16</v>
      </c>
      <c r="L464">
        <f aca="true" t="shared" si="44" ref="L464:L469">J458*0.059</f>
        <v>18.703</v>
      </c>
      <c r="M464" t="s">
        <v>1424</v>
      </c>
    </row>
    <row r="465" spans="1:13" ht="33.75" customHeight="1">
      <c r="A465" s="74" t="s">
        <v>198</v>
      </c>
      <c r="B465" s="74">
        <v>1508</v>
      </c>
      <c r="C465" s="75" t="s">
        <v>590</v>
      </c>
      <c r="D465" s="368"/>
      <c r="E465" s="369"/>
      <c r="F465" s="370"/>
      <c r="G465" s="432" t="s">
        <v>847</v>
      </c>
      <c r="H465" s="433"/>
      <c r="I465" s="433"/>
      <c r="J465" s="76">
        <f t="shared" si="43"/>
        <v>81.538</v>
      </c>
      <c r="K465" s="74" t="s">
        <v>203</v>
      </c>
      <c r="L465">
        <f t="shared" si="44"/>
        <v>81.538</v>
      </c>
      <c r="M465" t="s">
        <v>1425</v>
      </c>
    </row>
    <row r="466" spans="1:13" ht="33.75" customHeight="1">
      <c r="A466" s="74" t="s">
        <v>198</v>
      </c>
      <c r="B466" s="74">
        <v>1509</v>
      </c>
      <c r="C466" s="75" t="s">
        <v>591</v>
      </c>
      <c r="D466" s="368"/>
      <c r="E466" s="369"/>
      <c r="F466" s="370"/>
      <c r="G466" s="432" t="s">
        <v>848</v>
      </c>
      <c r="H466" s="433"/>
      <c r="I466" s="433"/>
      <c r="J466" s="76">
        <f t="shared" si="43"/>
        <v>2.714</v>
      </c>
      <c r="K466" s="74" t="s">
        <v>15</v>
      </c>
      <c r="L466">
        <f t="shared" si="44"/>
        <v>2.714</v>
      </c>
      <c r="M466" t="s">
        <v>1426</v>
      </c>
    </row>
    <row r="467" spans="1:13" ht="33.75" customHeight="1">
      <c r="A467" s="74" t="s">
        <v>198</v>
      </c>
      <c r="B467" s="74">
        <v>1510</v>
      </c>
      <c r="C467" s="75" t="s">
        <v>592</v>
      </c>
      <c r="D467" s="368"/>
      <c r="E467" s="371"/>
      <c r="F467" s="370"/>
      <c r="G467" s="432" t="s">
        <v>849</v>
      </c>
      <c r="H467" s="433"/>
      <c r="I467" s="433"/>
      <c r="J467" s="76">
        <f t="shared" si="43"/>
        <v>19.233999999999998</v>
      </c>
      <c r="K467" s="74" t="s">
        <v>16</v>
      </c>
      <c r="L467">
        <f t="shared" si="44"/>
        <v>19.233999999999998</v>
      </c>
      <c r="M467" t="s">
        <v>1427</v>
      </c>
    </row>
    <row r="468" spans="1:13" ht="33.75" customHeight="1">
      <c r="A468" s="74" t="s">
        <v>198</v>
      </c>
      <c r="B468" s="74">
        <v>1511</v>
      </c>
      <c r="C468" s="75" t="s">
        <v>593</v>
      </c>
      <c r="D468" s="368"/>
      <c r="E468" s="371"/>
      <c r="F468" s="370"/>
      <c r="G468" s="432" t="s">
        <v>850</v>
      </c>
      <c r="H468" s="433"/>
      <c r="I468" s="433"/>
      <c r="J468" s="76">
        <f t="shared" si="43"/>
        <v>167.147</v>
      </c>
      <c r="K468" s="74" t="s">
        <v>203</v>
      </c>
      <c r="L468">
        <f t="shared" si="44"/>
        <v>167.147</v>
      </c>
      <c r="M468" t="s">
        <v>1428</v>
      </c>
    </row>
    <row r="469" spans="1:13" ht="33.75" customHeight="1">
      <c r="A469" s="74" t="s">
        <v>198</v>
      </c>
      <c r="B469" s="74">
        <v>1512</v>
      </c>
      <c r="C469" s="75" t="s">
        <v>594</v>
      </c>
      <c r="D469" s="372"/>
      <c r="E469" s="373"/>
      <c r="F469" s="374"/>
      <c r="G469" s="432" t="s">
        <v>851</v>
      </c>
      <c r="H469" s="433"/>
      <c r="I469" s="433"/>
      <c r="J469" s="76">
        <f t="shared" si="43"/>
        <v>5.545999999999999</v>
      </c>
      <c r="K469" s="74" t="s">
        <v>15</v>
      </c>
      <c r="L469">
        <f t="shared" si="44"/>
        <v>5.545999999999999</v>
      </c>
      <c r="M469" t="s">
        <v>1429</v>
      </c>
    </row>
    <row r="470" spans="1:13" ht="33.75" customHeight="1">
      <c r="A470" s="77" t="s">
        <v>198</v>
      </c>
      <c r="B470" s="77">
        <v>1513</v>
      </c>
      <c r="C470" s="78" t="s">
        <v>595</v>
      </c>
      <c r="D470" s="225" t="s">
        <v>1518</v>
      </c>
      <c r="E470" s="375"/>
      <c r="F470" s="376"/>
      <c r="G470" s="428" t="s">
        <v>852</v>
      </c>
      <c r="H470" s="429"/>
      <c r="I470" s="429"/>
      <c r="J470" s="79">
        <f t="shared" si="43"/>
        <v>13.630999999999998</v>
      </c>
      <c r="K470" s="77" t="s">
        <v>16</v>
      </c>
      <c r="L470">
        <f aca="true" t="shared" si="45" ref="L470:L475">J458*0.043</f>
        <v>13.630999999999998</v>
      </c>
      <c r="M470" t="s">
        <v>1430</v>
      </c>
    </row>
    <row r="471" spans="1:13" ht="33.75" customHeight="1">
      <c r="A471" s="77" t="s">
        <v>198</v>
      </c>
      <c r="B471" s="77">
        <v>1514</v>
      </c>
      <c r="C471" s="78" t="s">
        <v>596</v>
      </c>
      <c r="D471" s="377"/>
      <c r="E471" s="378"/>
      <c r="F471" s="379"/>
      <c r="G471" s="428" t="s">
        <v>847</v>
      </c>
      <c r="H471" s="429"/>
      <c r="I471" s="429"/>
      <c r="J471" s="79">
        <f t="shared" si="43"/>
        <v>59.425999999999995</v>
      </c>
      <c r="K471" s="77" t="s">
        <v>203</v>
      </c>
      <c r="L471">
        <f t="shared" si="45"/>
        <v>59.425999999999995</v>
      </c>
      <c r="M471" t="s">
        <v>1431</v>
      </c>
    </row>
    <row r="472" spans="1:13" ht="33.75" customHeight="1">
      <c r="A472" s="77" t="s">
        <v>198</v>
      </c>
      <c r="B472" s="77">
        <v>1515</v>
      </c>
      <c r="C472" s="78" t="s">
        <v>597</v>
      </c>
      <c r="D472" s="377"/>
      <c r="E472" s="378"/>
      <c r="F472" s="379"/>
      <c r="G472" s="428" t="s">
        <v>848</v>
      </c>
      <c r="H472" s="429"/>
      <c r="I472" s="429"/>
      <c r="J472" s="79">
        <f t="shared" si="43"/>
        <v>1.9779999999999998</v>
      </c>
      <c r="K472" s="77" t="s">
        <v>15</v>
      </c>
      <c r="L472">
        <f t="shared" si="45"/>
        <v>1.9779999999999998</v>
      </c>
      <c r="M472" t="s">
        <v>1432</v>
      </c>
    </row>
    <row r="473" spans="1:13" ht="33.75" customHeight="1">
      <c r="A473" s="77" t="s">
        <v>198</v>
      </c>
      <c r="B473" s="77">
        <v>1516</v>
      </c>
      <c r="C473" s="78" t="s">
        <v>598</v>
      </c>
      <c r="D473" s="377"/>
      <c r="E473" s="380"/>
      <c r="F473" s="379"/>
      <c r="G473" s="428" t="s">
        <v>849</v>
      </c>
      <c r="H473" s="429"/>
      <c r="I473" s="429"/>
      <c r="J473" s="79">
        <f t="shared" si="43"/>
        <v>14.017999999999999</v>
      </c>
      <c r="K473" s="77" t="s">
        <v>16</v>
      </c>
      <c r="L473">
        <f t="shared" si="45"/>
        <v>14.017999999999999</v>
      </c>
      <c r="M473" t="s">
        <v>1433</v>
      </c>
    </row>
    <row r="474" spans="1:13" ht="33.75" customHeight="1">
      <c r="A474" s="77" t="s">
        <v>198</v>
      </c>
      <c r="B474" s="77">
        <v>1517</v>
      </c>
      <c r="C474" s="78" t="s">
        <v>599</v>
      </c>
      <c r="D474" s="377"/>
      <c r="E474" s="380"/>
      <c r="F474" s="379"/>
      <c r="G474" s="428" t="s">
        <v>850</v>
      </c>
      <c r="H474" s="429"/>
      <c r="I474" s="429"/>
      <c r="J474" s="79">
        <f t="shared" si="43"/>
        <v>121.81899999999999</v>
      </c>
      <c r="K474" s="77" t="s">
        <v>203</v>
      </c>
      <c r="L474">
        <f t="shared" si="45"/>
        <v>121.81899999999999</v>
      </c>
      <c r="M474" t="s">
        <v>1434</v>
      </c>
    </row>
    <row r="475" spans="1:13" ht="33.75" customHeight="1">
      <c r="A475" s="77" t="s">
        <v>198</v>
      </c>
      <c r="B475" s="77">
        <v>1518</v>
      </c>
      <c r="C475" s="78" t="s">
        <v>600</v>
      </c>
      <c r="D475" s="381"/>
      <c r="E475" s="382"/>
      <c r="F475" s="383"/>
      <c r="G475" s="428" t="s">
        <v>851</v>
      </c>
      <c r="H475" s="429"/>
      <c r="I475" s="429"/>
      <c r="J475" s="79">
        <f t="shared" si="43"/>
        <v>4.042</v>
      </c>
      <c r="K475" s="77" t="s">
        <v>15</v>
      </c>
      <c r="L475">
        <f t="shared" si="45"/>
        <v>4.042</v>
      </c>
      <c r="M475" t="s">
        <v>1435</v>
      </c>
    </row>
    <row r="476" spans="1:11" s="33" customFormat="1" ht="27.75" customHeight="1" hidden="1">
      <c r="A476" s="80" t="s">
        <v>198</v>
      </c>
      <c r="B476" s="80">
        <v>1119</v>
      </c>
      <c r="C476" s="81" t="s">
        <v>246</v>
      </c>
      <c r="D476" s="384" t="s">
        <v>206</v>
      </c>
      <c r="E476" s="385"/>
      <c r="F476" s="386"/>
      <c r="G476" s="426" t="s">
        <v>229</v>
      </c>
      <c r="H476" s="427"/>
      <c r="I476" s="427"/>
      <c r="J476" s="82">
        <v>6</v>
      </c>
      <c r="K476" s="80" t="s">
        <v>16</v>
      </c>
    </row>
    <row r="477" spans="1:11" s="33" customFormat="1" ht="27.75" customHeight="1" hidden="1">
      <c r="A477" s="80" t="s">
        <v>198</v>
      </c>
      <c r="B477" s="80">
        <v>1120</v>
      </c>
      <c r="C477" s="81" t="s">
        <v>247</v>
      </c>
      <c r="D477" s="387"/>
      <c r="E477" s="388"/>
      <c r="F477" s="389"/>
      <c r="G477" s="426" t="s">
        <v>231</v>
      </c>
      <c r="H477" s="427"/>
      <c r="I477" s="427"/>
      <c r="J477" s="82">
        <v>31</v>
      </c>
      <c r="K477" s="80" t="s">
        <v>203</v>
      </c>
    </row>
    <row r="478" spans="1:11" s="33" customFormat="1" ht="27.75" customHeight="1" hidden="1">
      <c r="A478" s="80" t="s">
        <v>198</v>
      </c>
      <c r="B478" s="80">
        <v>1121</v>
      </c>
      <c r="C478" s="81" t="s">
        <v>248</v>
      </c>
      <c r="D478" s="387"/>
      <c r="E478" s="388"/>
      <c r="F478" s="389"/>
      <c r="G478" s="426" t="s">
        <v>233</v>
      </c>
      <c r="H478" s="427"/>
      <c r="I478" s="427"/>
      <c r="J478" s="82">
        <v>1</v>
      </c>
      <c r="K478" s="80" t="s">
        <v>16</v>
      </c>
    </row>
    <row r="479" spans="1:11" s="33" customFormat="1" ht="27.75" customHeight="1" hidden="1">
      <c r="A479" s="80" t="s">
        <v>198</v>
      </c>
      <c r="B479" s="80">
        <v>1122</v>
      </c>
      <c r="C479" s="81" t="s">
        <v>249</v>
      </c>
      <c r="D479" s="387"/>
      <c r="E479" s="390"/>
      <c r="F479" s="389"/>
      <c r="G479" s="426" t="s">
        <v>235</v>
      </c>
      <c r="H479" s="427"/>
      <c r="I479" s="427"/>
      <c r="J479" s="82">
        <v>7</v>
      </c>
      <c r="K479" s="80" t="s">
        <v>16</v>
      </c>
    </row>
    <row r="480" spans="1:11" s="33" customFormat="1" ht="27.75" customHeight="1" hidden="1">
      <c r="A480" s="80" t="s">
        <v>198</v>
      </c>
      <c r="B480" s="80">
        <v>1123</v>
      </c>
      <c r="C480" s="81" t="s">
        <v>250</v>
      </c>
      <c r="D480" s="387"/>
      <c r="E480" s="390"/>
      <c r="F480" s="389"/>
      <c r="G480" s="426" t="s">
        <v>237</v>
      </c>
      <c r="H480" s="427"/>
      <c r="I480" s="427"/>
      <c r="J480" s="82">
        <v>62</v>
      </c>
      <c r="K480" s="80" t="s">
        <v>203</v>
      </c>
    </row>
    <row r="481" spans="1:11" s="33" customFormat="1" ht="27.75" customHeight="1" hidden="1">
      <c r="A481" s="80" t="s">
        <v>198</v>
      </c>
      <c r="B481" s="80">
        <v>1124</v>
      </c>
      <c r="C481" s="81" t="s">
        <v>251</v>
      </c>
      <c r="D481" s="391"/>
      <c r="E481" s="392"/>
      <c r="F481" s="393"/>
      <c r="G481" s="426" t="s">
        <v>239</v>
      </c>
      <c r="H481" s="427"/>
      <c r="I481" s="427"/>
      <c r="J481" s="82">
        <v>2</v>
      </c>
      <c r="K481" s="80" t="s">
        <v>16</v>
      </c>
    </row>
    <row r="482" spans="1:11" s="29" customFormat="1" ht="27.75" customHeight="1" hidden="1">
      <c r="A482" s="83" t="s">
        <v>198</v>
      </c>
      <c r="B482" s="83">
        <v>1125</v>
      </c>
      <c r="C482" s="84" t="s">
        <v>252</v>
      </c>
      <c r="D482" s="394" t="s">
        <v>207</v>
      </c>
      <c r="E482" s="395"/>
      <c r="F482" s="396"/>
      <c r="G482" s="424" t="s">
        <v>229</v>
      </c>
      <c r="H482" s="425"/>
      <c r="I482" s="425"/>
      <c r="J482" s="85">
        <v>5</v>
      </c>
      <c r="K482" s="83" t="s">
        <v>16</v>
      </c>
    </row>
    <row r="483" spans="1:11" s="29" customFormat="1" ht="27.75" customHeight="1" hidden="1">
      <c r="A483" s="83" t="s">
        <v>198</v>
      </c>
      <c r="B483" s="83">
        <v>1126</v>
      </c>
      <c r="C483" s="84" t="s">
        <v>253</v>
      </c>
      <c r="D483" s="397"/>
      <c r="E483" s="398"/>
      <c r="F483" s="399"/>
      <c r="G483" s="424" t="s">
        <v>231</v>
      </c>
      <c r="H483" s="425"/>
      <c r="I483" s="425"/>
      <c r="J483" s="85">
        <v>27</v>
      </c>
      <c r="K483" s="83" t="s">
        <v>203</v>
      </c>
    </row>
    <row r="484" spans="1:11" s="29" customFormat="1" ht="27.75" customHeight="1" hidden="1">
      <c r="A484" s="83" t="s">
        <v>198</v>
      </c>
      <c r="B484" s="83">
        <v>1127</v>
      </c>
      <c r="C484" s="84" t="s">
        <v>254</v>
      </c>
      <c r="D484" s="397"/>
      <c r="E484" s="398"/>
      <c r="F484" s="399"/>
      <c r="G484" s="424" t="s">
        <v>233</v>
      </c>
      <c r="H484" s="425"/>
      <c r="I484" s="425"/>
      <c r="J484" s="85">
        <v>1</v>
      </c>
      <c r="K484" s="83" t="s">
        <v>16</v>
      </c>
    </row>
    <row r="485" spans="1:11" s="29" customFormat="1" ht="27.75" customHeight="1" hidden="1">
      <c r="A485" s="83" t="s">
        <v>198</v>
      </c>
      <c r="B485" s="83">
        <v>1128</v>
      </c>
      <c r="C485" s="84" t="s">
        <v>255</v>
      </c>
      <c r="D485" s="397"/>
      <c r="E485" s="400"/>
      <c r="F485" s="399"/>
      <c r="G485" s="424" t="s">
        <v>235</v>
      </c>
      <c r="H485" s="425"/>
      <c r="I485" s="425"/>
      <c r="J485" s="85">
        <v>6</v>
      </c>
      <c r="K485" s="83" t="s">
        <v>16</v>
      </c>
    </row>
    <row r="486" spans="1:11" s="29" customFormat="1" ht="27.75" customHeight="1" hidden="1">
      <c r="A486" s="83" t="s">
        <v>198</v>
      </c>
      <c r="B486" s="83">
        <v>1129</v>
      </c>
      <c r="C486" s="84" t="s">
        <v>256</v>
      </c>
      <c r="D486" s="397"/>
      <c r="E486" s="400"/>
      <c r="F486" s="399"/>
      <c r="G486" s="424" t="s">
        <v>237</v>
      </c>
      <c r="H486" s="425"/>
      <c r="I486" s="425"/>
      <c r="J486" s="85">
        <v>56</v>
      </c>
      <c r="K486" s="83" t="s">
        <v>203</v>
      </c>
    </row>
    <row r="487" spans="1:11" s="29" customFormat="1" ht="27.75" customHeight="1" hidden="1">
      <c r="A487" s="83" t="s">
        <v>198</v>
      </c>
      <c r="B487" s="83">
        <v>1130</v>
      </c>
      <c r="C487" s="84" t="s">
        <v>257</v>
      </c>
      <c r="D487" s="401"/>
      <c r="E487" s="402"/>
      <c r="F487" s="403"/>
      <c r="G487" s="424" t="s">
        <v>239</v>
      </c>
      <c r="H487" s="425"/>
      <c r="I487" s="425"/>
      <c r="J487" s="85">
        <v>2</v>
      </c>
      <c r="K487" s="83" t="s">
        <v>16</v>
      </c>
    </row>
    <row r="488" spans="1:11" s="29" customFormat="1" ht="27.75" customHeight="1" hidden="1">
      <c r="A488" s="86" t="s">
        <v>198</v>
      </c>
      <c r="B488" s="86">
        <v>1131</v>
      </c>
      <c r="C488" s="87" t="s">
        <v>258</v>
      </c>
      <c r="D488" s="404" t="s">
        <v>208</v>
      </c>
      <c r="E488" s="405"/>
      <c r="F488" s="406"/>
      <c r="G488" s="422" t="s">
        <v>229</v>
      </c>
      <c r="H488" s="423"/>
      <c r="I488" s="423"/>
      <c r="J488" s="88">
        <v>4</v>
      </c>
      <c r="K488" s="86" t="s">
        <v>16</v>
      </c>
    </row>
    <row r="489" spans="1:11" s="29" customFormat="1" ht="27.75" customHeight="1" hidden="1">
      <c r="A489" s="86" t="s">
        <v>198</v>
      </c>
      <c r="B489" s="86">
        <v>1132</v>
      </c>
      <c r="C489" s="87" t="s">
        <v>259</v>
      </c>
      <c r="D489" s="407"/>
      <c r="E489" s="408"/>
      <c r="F489" s="409"/>
      <c r="G489" s="422" t="s">
        <v>231</v>
      </c>
      <c r="H489" s="423"/>
      <c r="I489" s="423"/>
      <c r="J489" s="88">
        <v>24</v>
      </c>
      <c r="K489" s="86" t="s">
        <v>203</v>
      </c>
    </row>
    <row r="490" spans="1:11" s="29" customFormat="1" ht="27.75" customHeight="1" hidden="1">
      <c r="A490" s="86" t="s">
        <v>198</v>
      </c>
      <c r="B490" s="86">
        <v>1133</v>
      </c>
      <c r="C490" s="87" t="s">
        <v>260</v>
      </c>
      <c r="D490" s="407"/>
      <c r="E490" s="408"/>
      <c r="F490" s="409"/>
      <c r="G490" s="422" t="s">
        <v>233</v>
      </c>
      <c r="H490" s="423"/>
      <c r="I490" s="423"/>
      <c r="J490" s="88">
        <v>1</v>
      </c>
      <c r="K490" s="86" t="s">
        <v>16</v>
      </c>
    </row>
    <row r="491" spans="1:11" s="29" customFormat="1" ht="27.75" customHeight="1" hidden="1">
      <c r="A491" s="86" t="s">
        <v>198</v>
      </c>
      <c r="B491" s="86">
        <v>1134</v>
      </c>
      <c r="C491" s="87" t="s">
        <v>261</v>
      </c>
      <c r="D491" s="407"/>
      <c r="E491" s="410"/>
      <c r="F491" s="409"/>
      <c r="G491" s="422" t="s">
        <v>235</v>
      </c>
      <c r="H491" s="423"/>
      <c r="I491" s="423"/>
      <c r="J491" s="88">
        <v>5</v>
      </c>
      <c r="K491" s="86" t="s">
        <v>16</v>
      </c>
    </row>
    <row r="492" spans="1:11" s="29" customFormat="1" ht="27.75" customHeight="1" hidden="1">
      <c r="A492" s="86" t="s">
        <v>198</v>
      </c>
      <c r="B492" s="86">
        <v>1135</v>
      </c>
      <c r="C492" s="87" t="s">
        <v>262</v>
      </c>
      <c r="D492" s="407"/>
      <c r="E492" s="410"/>
      <c r="F492" s="409"/>
      <c r="G492" s="422" t="s">
        <v>237</v>
      </c>
      <c r="H492" s="423"/>
      <c r="I492" s="423"/>
      <c r="J492" s="88">
        <v>50</v>
      </c>
      <c r="K492" s="86" t="s">
        <v>203</v>
      </c>
    </row>
    <row r="493" spans="1:11" s="29" customFormat="1" ht="27.75" customHeight="1" hidden="1">
      <c r="A493" s="86" t="s">
        <v>198</v>
      </c>
      <c r="B493" s="86">
        <v>1136</v>
      </c>
      <c r="C493" s="87" t="s">
        <v>263</v>
      </c>
      <c r="D493" s="411"/>
      <c r="E493" s="412"/>
      <c r="F493" s="413"/>
      <c r="G493" s="422" t="s">
        <v>239</v>
      </c>
      <c r="H493" s="423"/>
      <c r="I493" s="423"/>
      <c r="J493" s="88">
        <v>2</v>
      </c>
      <c r="K493" s="86" t="s">
        <v>16</v>
      </c>
    </row>
    <row r="494" spans="1:11" s="34" customFormat="1" ht="16.5" customHeight="1">
      <c r="A494" s="89"/>
      <c r="B494" s="89"/>
      <c r="C494" s="90"/>
      <c r="D494" s="91"/>
      <c r="E494" s="91"/>
      <c r="F494" s="91"/>
      <c r="G494" s="91"/>
      <c r="H494" s="92"/>
      <c r="I494" s="92"/>
      <c r="J494" s="93"/>
      <c r="K494" s="89"/>
    </row>
    <row r="495" spans="1:13" ht="33.75" customHeight="1">
      <c r="A495" s="70" t="s">
        <v>199</v>
      </c>
      <c r="B495" s="70">
        <v>1519</v>
      </c>
      <c r="C495" s="71" t="s">
        <v>601</v>
      </c>
      <c r="D495" s="360" t="s">
        <v>1535</v>
      </c>
      <c r="E495" s="361"/>
      <c r="F495" s="171" t="s">
        <v>1539</v>
      </c>
      <c r="G495" s="250" t="s">
        <v>200</v>
      </c>
      <c r="H495" s="430"/>
      <c r="I495" s="72" t="s">
        <v>987</v>
      </c>
      <c r="J495" s="73">
        <v>223</v>
      </c>
      <c r="K495" s="70" t="s">
        <v>16</v>
      </c>
      <c r="M495" t="s">
        <v>1436</v>
      </c>
    </row>
    <row r="496" spans="1:13" ht="33.75" customHeight="1">
      <c r="A496" s="70" t="s">
        <v>199</v>
      </c>
      <c r="B496" s="70">
        <v>1520</v>
      </c>
      <c r="C496" s="71" t="s">
        <v>602</v>
      </c>
      <c r="D496" s="362"/>
      <c r="E496" s="363"/>
      <c r="F496" s="172"/>
      <c r="G496" s="431" t="s">
        <v>201</v>
      </c>
      <c r="H496" s="430"/>
      <c r="I496" s="72" t="s">
        <v>988</v>
      </c>
      <c r="J496" s="73">
        <v>1006</v>
      </c>
      <c r="K496" s="70" t="s">
        <v>203</v>
      </c>
      <c r="M496" t="s">
        <v>1437</v>
      </c>
    </row>
    <row r="497" spans="1:13" ht="33.75" customHeight="1">
      <c r="A497" s="70" t="s">
        <v>199</v>
      </c>
      <c r="B497" s="70">
        <v>1521</v>
      </c>
      <c r="C497" s="71" t="s">
        <v>603</v>
      </c>
      <c r="D497" s="364"/>
      <c r="E497" s="365"/>
      <c r="F497" s="173"/>
      <c r="G497" s="250" t="s">
        <v>202</v>
      </c>
      <c r="H497" s="430"/>
      <c r="I497" s="95" t="s">
        <v>966</v>
      </c>
      <c r="J497" s="73">
        <v>34</v>
      </c>
      <c r="K497" s="70" t="s">
        <v>15</v>
      </c>
      <c r="M497" t="s">
        <v>1438</v>
      </c>
    </row>
    <row r="498" spans="1:13" ht="33.75" customHeight="1">
      <c r="A498" s="70" t="s">
        <v>199</v>
      </c>
      <c r="B498" s="70">
        <v>1522</v>
      </c>
      <c r="C498" s="71" t="s">
        <v>604</v>
      </c>
      <c r="D498" s="360" t="s">
        <v>1538</v>
      </c>
      <c r="E498" s="361"/>
      <c r="F498" s="171" t="s">
        <v>1544</v>
      </c>
      <c r="G498" s="250" t="s">
        <v>204</v>
      </c>
      <c r="H498" s="430"/>
      <c r="I498" s="72" t="s">
        <v>989</v>
      </c>
      <c r="J498" s="73">
        <v>232</v>
      </c>
      <c r="K498" s="70" t="s">
        <v>16</v>
      </c>
      <c r="M498" t="s">
        <v>1439</v>
      </c>
    </row>
    <row r="499" spans="1:13" ht="33.75" customHeight="1">
      <c r="A499" s="70" t="s">
        <v>199</v>
      </c>
      <c r="B499" s="70">
        <v>1523</v>
      </c>
      <c r="C499" s="71" t="s">
        <v>605</v>
      </c>
      <c r="D499" s="362"/>
      <c r="E499" s="363"/>
      <c r="F499" s="172"/>
      <c r="G499" s="431" t="s">
        <v>205</v>
      </c>
      <c r="H499" s="430"/>
      <c r="I499" s="72" t="s">
        <v>990</v>
      </c>
      <c r="J499" s="73">
        <v>2081</v>
      </c>
      <c r="K499" s="70" t="s">
        <v>203</v>
      </c>
      <c r="M499" t="s">
        <v>1440</v>
      </c>
    </row>
    <row r="500" spans="1:13" ht="33.75" customHeight="1">
      <c r="A500" s="70" t="s">
        <v>199</v>
      </c>
      <c r="B500" s="70">
        <v>1524</v>
      </c>
      <c r="C500" s="71" t="s">
        <v>606</v>
      </c>
      <c r="D500" s="364"/>
      <c r="E500" s="365"/>
      <c r="F500" s="173"/>
      <c r="G500" s="250" t="s">
        <v>202</v>
      </c>
      <c r="H500" s="430"/>
      <c r="I500" s="95" t="s">
        <v>991</v>
      </c>
      <c r="J500" s="73">
        <v>69</v>
      </c>
      <c r="K500" s="70" t="s">
        <v>15</v>
      </c>
      <c r="M500" t="s">
        <v>1441</v>
      </c>
    </row>
    <row r="501" spans="1:13" ht="33.75" customHeight="1">
      <c r="A501" s="74" t="s">
        <v>198</v>
      </c>
      <c r="B501" s="74">
        <v>1525</v>
      </c>
      <c r="C501" s="75" t="s">
        <v>607</v>
      </c>
      <c r="D501" s="203" t="s">
        <v>1527</v>
      </c>
      <c r="E501" s="366"/>
      <c r="F501" s="367"/>
      <c r="G501" s="432" t="s">
        <v>853</v>
      </c>
      <c r="H501" s="433"/>
      <c r="I501" s="433"/>
      <c r="J501" s="76">
        <f aca="true" t="shared" si="46" ref="J501:J512">SUM(L501)</f>
        <v>13.157</v>
      </c>
      <c r="K501" s="74" t="s">
        <v>16</v>
      </c>
      <c r="L501">
        <f aca="true" t="shared" si="47" ref="L501:L506">J495*0.059</f>
        <v>13.157</v>
      </c>
      <c r="M501" t="s">
        <v>1442</v>
      </c>
    </row>
    <row r="502" spans="1:13" ht="33.75" customHeight="1">
      <c r="A502" s="74" t="s">
        <v>198</v>
      </c>
      <c r="B502" s="74">
        <v>1526</v>
      </c>
      <c r="C502" s="75" t="s">
        <v>608</v>
      </c>
      <c r="D502" s="368"/>
      <c r="E502" s="369"/>
      <c r="F502" s="370"/>
      <c r="G502" s="432" t="s">
        <v>854</v>
      </c>
      <c r="H502" s="433"/>
      <c r="I502" s="433"/>
      <c r="J502" s="76">
        <f t="shared" si="46"/>
        <v>59.354</v>
      </c>
      <c r="K502" s="74" t="s">
        <v>203</v>
      </c>
      <c r="L502">
        <f t="shared" si="47"/>
        <v>59.354</v>
      </c>
      <c r="M502" t="s">
        <v>1443</v>
      </c>
    </row>
    <row r="503" spans="1:13" ht="33.75" customHeight="1">
      <c r="A503" s="74" t="s">
        <v>198</v>
      </c>
      <c r="B503" s="74">
        <v>1527</v>
      </c>
      <c r="C503" s="75" t="s">
        <v>609</v>
      </c>
      <c r="D503" s="368"/>
      <c r="E503" s="369"/>
      <c r="F503" s="370"/>
      <c r="G503" s="432" t="s">
        <v>855</v>
      </c>
      <c r="H503" s="433"/>
      <c r="I503" s="433"/>
      <c r="J503" s="76">
        <f t="shared" si="46"/>
        <v>2.006</v>
      </c>
      <c r="K503" s="74" t="s">
        <v>15</v>
      </c>
      <c r="L503">
        <f t="shared" si="47"/>
        <v>2.006</v>
      </c>
      <c r="M503" t="s">
        <v>1444</v>
      </c>
    </row>
    <row r="504" spans="1:13" ht="33.75" customHeight="1">
      <c r="A504" s="74" t="s">
        <v>198</v>
      </c>
      <c r="B504" s="74">
        <v>1528</v>
      </c>
      <c r="C504" s="75" t="s">
        <v>610</v>
      </c>
      <c r="D504" s="368"/>
      <c r="E504" s="371"/>
      <c r="F504" s="370"/>
      <c r="G504" s="432" t="s">
        <v>856</v>
      </c>
      <c r="H504" s="433"/>
      <c r="I504" s="433"/>
      <c r="J504" s="76">
        <f t="shared" si="46"/>
        <v>13.687999999999999</v>
      </c>
      <c r="K504" s="74" t="s">
        <v>16</v>
      </c>
      <c r="L504">
        <f t="shared" si="47"/>
        <v>13.687999999999999</v>
      </c>
      <c r="M504" t="s">
        <v>1445</v>
      </c>
    </row>
    <row r="505" spans="1:13" ht="33.75" customHeight="1">
      <c r="A505" s="74" t="s">
        <v>198</v>
      </c>
      <c r="B505" s="74">
        <v>1529</v>
      </c>
      <c r="C505" s="75" t="s">
        <v>611</v>
      </c>
      <c r="D505" s="368"/>
      <c r="E505" s="371"/>
      <c r="F505" s="370"/>
      <c r="G505" s="432" t="s">
        <v>857</v>
      </c>
      <c r="H505" s="433"/>
      <c r="I505" s="433"/>
      <c r="J505" s="76">
        <f t="shared" si="46"/>
        <v>122.779</v>
      </c>
      <c r="K505" s="74" t="s">
        <v>203</v>
      </c>
      <c r="L505">
        <f t="shared" si="47"/>
        <v>122.779</v>
      </c>
      <c r="M505" t="s">
        <v>1446</v>
      </c>
    </row>
    <row r="506" spans="1:13" ht="33.75" customHeight="1">
      <c r="A506" s="74" t="s">
        <v>198</v>
      </c>
      <c r="B506" s="74">
        <v>1530</v>
      </c>
      <c r="C506" s="75" t="s">
        <v>612</v>
      </c>
      <c r="D506" s="372"/>
      <c r="E506" s="373"/>
      <c r="F506" s="374"/>
      <c r="G506" s="432" t="s">
        <v>858</v>
      </c>
      <c r="H506" s="433"/>
      <c r="I506" s="433"/>
      <c r="J506" s="76">
        <f t="shared" si="46"/>
        <v>4.071</v>
      </c>
      <c r="K506" s="74" t="s">
        <v>15</v>
      </c>
      <c r="L506">
        <f t="shared" si="47"/>
        <v>4.071</v>
      </c>
      <c r="M506" t="s">
        <v>1447</v>
      </c>
    </row>
    <row r="507" spans="1:13" ht="33.75" customHeight="1">
      <c r="A507" s="77" t="s">
        <v>198</v>
      </c>
      <c r="B507" s="77">
        <v>1531</v>
      </c>
      <c r="C507" s="78" t="s">
        <v>613</v>
      </c>
      <c r="D507" s="225" t="s">
        <v>1520</v>
      </c>
      <c r="E507" s="375"/>
      <c r="F507" s="376"/>
      <c r="G507" s="428" t="s">
        <v>853</v>
      </c>
      <c r="H507" s="429"/>
      <c r="I507" s="429"/>
      <c r="J507" s="79">
        <f t="shared" si="46"/>
        <v>9.588999999999999</v>
      </c>
      <c r="K507" s="77" t="s">
        <v>16</v>
      </c>
      <c r="L507">
        <f aca="true" t="shared" si="48" ref="L507:L512">J495*0.043</f>
        <v>9.588999999999999</v>
      </c>
      <c r="M507" t="s">
        <v>1448</v>
      </c>
    </row>
    <row r="508" spans="1:13" ht="33.75" customHeight="1">
      <c r="A508" s="77" t="s">
        <v>198</v>
      </c>
      <c r="B508" s="77">
        <v>1532</v>
      </c>
      <c r="C508" s="78" t="s">
        <v>614</v>
      </c>
      <c r="D508" s="377"/>
      <c r="E508" s="378"/>
      <c r="F508" s="379"/>
      <c r="G508" s="428" t="s">
        <v>854</v>
      </c>
      <c r="H508" s="429"/>
      <c r="I508" s="429"/>
      <c r="J508" s="79">
        <f t="shared" si="46"/>
        <v>43.257999999999996</v>
      </c>
      <c r="K508" s="77" t="s">
        <v>203</v>
      </c>
      <c r="L508">
        <f t="shared" si="48"/>
        <v>43.257999999999996</v>
      </c>
      <c r="M508" t="s">
        <v>1449</v>
      </c>
    </row>
    <row r="509" spans="1:13" ht="33.75" customHeight="1">
      <c r="A509" s="77" t="s">
        <v>198</v>
      </c>
      <c r="B509" s="77">
        <v>1533</v>
      </c>
      <c r="C509" s="78" t="s">
        <v>615</v>
      </c>
      <c r="D509" s="377"/>
      <c r="E509" s="378"/>
      <c r="F509" s="379"/>
      <c r="G509" s="428" t="s">
        <v>855</v>
      </c>
      <c r="H509" s="429"/>
      <c r="I509" s="429"/>
      <c r="J509" s="79">
        <f t="shared" si="46"/>
        <v>1.462</v>
      </c>
      <c r="K509" s="77" t="s">
        <v>15</v>
      </c>
      <c r="L509">
        <f t="shared" si="48"/>
        <v>1.462</v>
      </c>
      <c r="M509" t="s">
        <v>1450</v>
      </c>
    </row>
    <row r="510" spans="1:13" ht="33.75" customHeight="1">
      <c r="A510" s="77" t="s">
        <v>198</v>
      </c>
      <c r="B510" s="77">
        <v>1534</v>
      </c>
      <c r="C510" s="78" t="s">
        <v>616</v>
      </c>
      <c r="D510" s="377"/>
      <c r="E510" s="380"/>
      <c r="F510" s="379"/>
      <c r="G510" s="428" t="s">
        <v>856</v>
      </c>
      <c r="H510" s="429"/>
      <c r="I510" s="429"/>
      <c r="J510" s="79">
        <f t="shared" si="46"/>
        <v>9.975999999999999</v>
      </c>
      <c r="K510" s="77" t="s">
        <v>16</v>
      </c>
      <c r="L510">
        <f t="shared" si="48"/>
        <v>9.975999999999999</v>
      </c>
      <c r="M510" t="s">
        <v>1451</v>
      </c>
    </row>
    <row r="511" spans="1:13" ht="33.75" customHeight="1">
      <c r="A511" s="77" t="s">
        <v>198</v>
      </c>
      <c r="B511" s="77">
        <v>1535</v>
      </c>
      <c r="C511" s="78" t="s">
        <v>617</v>
      </c>
      <c r="D511" s="377"/>
      <c r="E511" s="380"/>
      <c r="F511" s="379"/>
      <c r="G511" s="428" t="s">
        <v>857</v>
      </c>
      <c r="H511" s="429"/>
      <c r="I511" s="429"/>
      <c r="J511" s="79">
        <f t="shared" si="46"/>
        <v>89.48299999999999</v>
      </c>
      <c r="K511" s="77" t="s">
        <v>203</v>
      </c>
      <c r="L511">
        <f t="shared" si="48"/>
        <v>89.48299999999999</v>
      </c>
      <c r="M511" t="s">
        <v>1452</v>
      </c>
    </row>
    <row r="512" spans="1:13" ht="33.75" customHeight="1">
      <c r="A512" s="77" t="s">
        <v>198</v>
      </c>
      <c r="B512" s="77">
        <v>1536</v>
      </c>
      <c r="C512" s="78" t="s">
        <v>618</v>
      </c>
      <c r="D512" s="381"/>
      <c r="E512" s="382"/>
      <c r="F512" s="383"/>
      <c r="G512" s="428" t="s">
        <v>858</v>
      </c>
      <c r="H512" s="429"/>
      <c r="I512" s="429"/>
      <c r="J512" s="79">
        <f t="shared" si="46"/>
        <v>2.9669999999999996</v>
      </c>
      <c r="K512" s="77" t="s">
        <v>15</v>
      </c>
      <c r="L512">
        <f t="shared" si="48"/>
        <v>2.9669999999999996</v>
      </c>
      <c r="M512" t="s">
        <v>1453</v>
      </c>
    </row>
    <row r="513" spans="1:11" s="33" customFormat="1" ht="27.75" customHeight="1" hidden="1">
      <c r="A513" s="80" t="s">
        <v>198</v>
      </c>
      <c r="B513" s="80"/>
      <c r="C513" s="81" t="s">
        <v>288</v>
      </c>
      <c r="D513" s="384" t="s">
        <v>209</v>
      </c>
      <c r="E513" s="385"/>
      <c r="F513" s="386"/>
      <c r="G513" s="426" t="s">
        <v>229</v>
      </c>
      <c r="H513" s="427"/>
      <c r="I513" s="427"/>
      <c r="J513" s="82">
        <v>5</v>
      </c>
      <c r="K513" s="80" t="s">
        <v>16</v>
      </c>
    </row>
    <row r="514" spans="1:11" s="33" customFormat="1" ht="27.75" customHeight="1" hidden="1">
      <c r="A514" s="80" t="s">
        <v>198</v>
      </c>
      <c r="B514" s="80"/>
      <c r="C514" s="81" t="s">
        <v>289</v>
      </c>
      <c r="D514" s="387"/>
      <c r="E514" s="388"/>
      <c r="F514" s="389"/>
      <c r="G514" s="426" t="s">
        <v>231</v>
      </c>
      <c r="H514" s="427"/>
      <c r="I514" s="427"/>
      <c r="J514" s="82">
        <v>22</v>
      </c>
      <c r="K514" s="80" t="s">
        <v>203</v>
      </c>
    </row>
    <row r="515" spans="1:11" s="33" customFormat="1" ht="27.75" customHeight="1" hidden="1">
      <c r="A515" s="80" t="s">
        <v>198</v>
      </c>
      <c r="B515" s="80"/>
      <c r="C515" s="81" t="s">
        <v>290</v>
      </c>
      <c r="D515" s="387"/>
      <c r="E515" s="388"/>
      <c r="F515" s="389"/>
      <c r="G515" s="426" t="s">
        <v>233</v>
      </c>
      <c r="H515" s="427"/>
      <c r="I515" s="427"/>
      <c r="J515" s="82">
        <v>1</v>
      </c>
      <c r="K515" s="80" t="s">
        <v>16</v>
      </c>
    </row>
    <row r="516" spans="1:11" s="33" customFormat="1" ht="27.75" customHeight="1" hidden="1">
      <c r="A516" s="80" t="s">
        <v>198</v>
      </c>
      <c r="B516" s="80"/>
      <c r="C516" s="81" t="s">
        <v>291</v>
      </c>
      <c r="D516" s="387"/>
      <c r="E516" s="390"/>
      <c r="F516" s="389"/>
      <c r="G516" s="426" t="s">
        <v>235</v>
      </c>
      <c r="H516" s="427"/>
      <c r="I516" s="427"/>
      <c r="J516" s="82">
        <v>5</v>
      </c>
      <c r="K516" s="80" t="s">
        <v>16</v>
      </c>
    </row>
    <row r="517" spans="1:11" s="33" customFormat="1" ht="27.75" customHeight="1" hidden="1">
      <c r="A517" s="80" t="s">
        <v>198</v>
      </c>
      <c r="B517" s="80"/>
      <c r="C517" s="81" t="s">
        <v>292</v>
      </c>
      <c r="D517" s="387"/>
      <c r="E517" s="390"/>
      <c r="F517" s="389"/>
      <c r="G517" s="426" t="s">
        <v>237</v>
      </c>
      <c r="H517" s="427"/>
      <c r="I517" s="427"/>
      <c r="J517" s="82">
        <v>45</v>
      </c>
      <c r="K517" s="80" t="s">
        <v>203</v>
      </c>
    </row>
    <row r="518" spans="1:11" s="33" customFormat="1" ht="27.75" customHeight="1" hidden="1">
      <c r="A518" s="80" t="s">
        <v>198</v>
      </c>
      <c r="B518" s="80"/>
      <c r="C518" s="81" t="s">
        <v>293</v>
      </c>
      <c r="D518" s="391"/>
      <c r="E518" s="392"/>
      <c r="F518" s="393"/>
      <c r="G518" s="426" t="s">
        <v>239</v>
      </c>
      <c r="H518" s="427"/>
      <c r="I518" s="427"/>
      <c r="J518" s="82">
        <v>1</v>
      </c>
      <c r="K518" s="80" t="s">
        <v>16</v>
      </c>
    </row>
    <row r="519" spans="1:11" s="29" customFormat="1" ht="27.75" customHeight="1" hidden="1">
      <c r="A519" s="83" t="s">
        <v>198</v>
      </c>
      <c r="B519" s="83"/>
      <c r="C519" s="84" t="s">
        <v>294</v>
      </c>
      <c r="D519" s="394" t="s">
        <v>210</v>
      </c>
      <c r="E519" s="395"/>
      <c r="F519" s="396"/>
      <c r="G519" s="424" t="s">
        <v>229</v>
      </c>
      <c r="H519" s="425"/>
      <c r="I519" s="425"/>
      <c r="J519" s="85">
        <v>4</v>
      </c>
      <c r="K519" s="83" t="s">
        <v>16</v>
      </c>
    </row>
    <row r="520" spans="1:11" s="29" customFormat="1" ht="27.75" customHeight="1" hidden="1">
      <c r="A520" s="83" t="s">
        <v>198</v>
      </c>
      <c r="B520" s="83"/>
      <c r="C520" s="84" t="s">
        <v>295</v>
      </c>
      <c r="D520" s="397"/>
      <c r="E520" s="398"/>
      <c r="F520" s="399"/>
      <c r="G520" s="424" t="s">
        <v>231</v>
      </c>
      <c r="H520" s="425"/>
      <c r="I520" s="425"/>
      <c r="J520" s="85">
        <v>19</v>
      </c>
      <c r="K520" s="83" t="s">
        <v>203</v>
      </c>
    </row>
    <row r="521" spans="1:11" s="29" customFormat="1" ht="27.75" customHeight="1" hidden="1">
      <c r="A521" s="83" t="s">
        <v>198</v>
      </c>
      <c r="B521" s="83"/>
      <c r="C521" s="84" t="s">
        <v>296</v>
      </c>
      <c r="D521" s="397"/>
      <c r="E521" s="398"/>
      <c r="F521" s="399"/>
      <c r="G521" s="424" t="s">
        <v>233</v>
      </c>
      <c r="H521" s="425"/>
      <c r="I521" s="425"/>
      <c r="J521" s="85">
        <v>1</v>
      </c>
      <c r="K521" s="83" t="s">
        <v>16</v>
      </c>
    </row>
    <row r="522" spans="1:11" s="29" customFormat="1" ht="27.75" customHeight="1" hidden="1">
      <c r="A522" s="83" t="s">
        <v>198</v>
      </c>
      <c r="B522" s="83"/>
      <c r="C522" s="84" t="s">
        <v>297</v>
      </c>
      <c r="D522" s="397"/>
      <c r="E522" s="400"/>
      <c r="F522" s="399"/>
      <c r="G522" s="424" t="s">
        <v>235</v>
      </c>
      <c r="H522" s="425"/>
      <c r="I522" s="425"/>
      <c r="J522" s="85">
        <v>4</v>
      </c>
      <c r="K522" s="83" t="s">
        <v>16</v>
      </c>
    </row>
    <row r="523" spans="1:11" s="29" customFormat="1" ht="27.75" customHeight="1" hidden="1">
      <c r="A523" s="83" t="s">
        <v>198</v>
      </c>
      <c r="B523" s="83"/>
      <c r="C523" s="84" t="s">
        <v>298</v>
      </c>
      <c r="D523" s="397"/>
      <c r="E523" s="400"/>
      <c r="F523" s="399"/>
      <c r="G523" s="424" t="s">
        <v>237</v>
      </c>
      <c r="H523" s="425"/>
      <c r="I523" s="425"/>
      <c r="J523" s="85">
        <v>40</v>
      </c>
      <c r="K523" s="83" t="s">
        <v>203</v>
      </c>
    </row>
    <row r="524" spans="1:11" s="29" customFormat="1" ht="27.75" customHeight="1" hidden="1">
      <c r="A524" s="83" t="s">
        <v>198</v>
      </c>
      <c r="B524" s="83"/>
      <c r="C524" s="84" t="s">
        <v>299</v>
      </c>
      <c r="D524" s="401"/>
      <c r="E524" s="402"/>
      <c r="F524" s="403"/>
      <c r="G524" s="424" t="s">
        <v>239</v>
      </c>
      <c r="H524" s="425"/>
      <c r="I524" s="425"/>
      <c r="J524" s="85">
        <v>1</v>
      </c>
      <c r="K524" s="83" t="s">
        <v>16</v>
      </c>
    </row>
    <row r="525" spans="1:11" s="29" customFormat="1" ht="27.75" customHeight="1" hidden="1">
      <c r="A525" s="86" t="s">
        <v>198</v>
      </c>
      <c r="B525" s="86"/>
      <c r="C525" s="87" t="s">
        <v>300</v>
      </c>
      <c r="D525" s="404" t="s">
        <v>211</v>
      </c>
      <c r="E525" s="405"/>
      <c r="F525" s="406"/>
      <c r="G525" s="422" t="s">
        <v>229</v>
      </c>
      <c r="H525" s="423"/>
      <c r="I525" s="423"/>
      <c r="J525" s="88">
        <v>4</v>
      </c>
      <c r="K525" s="86" t="s">
        <v>16</v>
      </c>
    </row>
    <row r="526" spans="1:11" s="29" customFormat="1" ht="27.75" customHeight="1" hidden="1">
      <c r="A526" s="86" t="s">
        <v>198</v>
      </c>
      <c r="B526" s="86"/>
      <c r="C526" s="87" t="s">
        <v>301</v>
      </c>
      <c r="D526" s="407"/>
      <c r="E526" s="408"/>
      <c r="F526" s="409"/>
      <c r="G526" s="422" t="s">
        <v>231</v>
      </c>
      <c r="H526" s="423"/>
      <c r="I526" s="423"/>
      <c r="J526" s="88">
        <v>17</v>
      </c>
      <c r="K526" s="86" t="s">
        <v>203</v>
      </c>
    </row>
    <row r="527" spans="1:11" s="29" customFormat="1" ht="27.75" customHeight="1" hidden="1">
      <c r="A527" s="86" t="s">
        <v>198</v>
      </c>
      <c r="B527" s="86"/>
      <c r="C527" s="87" t="s">
        <v>302</v>
      </c>
      <c r="D527" s="407"/>
      <c r="E527" s="408"/>
      <c r="F527" s="409"/>
      <c r="G527" s="422" t="s">
        <v>233</v>
      </c>
      <c r="H527" s="423"/>
      <c r="I527" s="423"/>
      <c r="J527" s="88">
        <v>1</v>
      </c>
      <c r="K527" s="86" t="s">
        <v>16</v>
      </c>
    </row>
    <row r="528" spans="1:11" s="29" customFormat="1" ht="27.75" customHeight="1" hidden="1">
      <c r="A528" s="86" t="s">
        <v>198</v>
      </c>
      <c r="B528" s="86"/>
      <c r="C528" s="87" t="s">
        <v>303</v>
      </c>
      <c r="D528" s="407"/>
      <c r="E528" s="410"/>
      <c r="F528" s="409"/>
      <c r="G528" s="422" t="s">
        <v>235</v>
      </c>
      <c r="H528" s="423"/>
      <c r="I528" s="423"/>
      <c r="J528" s="88">
        <v>4</v>
      </c>
      <c r="K528" s="86" t="s">
        <v>16</v>
      </c>
    </row>
    <row r="529" spans="1:11" s="29" customFormat="1" ht="27.75" customHeight="1" hidden="1">
      <c r="A529" s="86" t="s">
        <v>198</v>
      </c>
      <c r="B529" s="86"/>
      <c r="C529" s="87" t="s">
        <v>304</v>
      </c>
      <c r="D529" s="407"/>
      <c r="E529" s="410"/>
      <c r="F529" s="409"/>
      <c r="G529" s="422" t="s">
        <v>237</v>
      </c>
      <c r="H529" s="423"/>
      <c r="I529" s="423"/>
      <c r="J529" s="88">
        <v>36</v>
      </c>
      <c r="K529" s="86" t="s">
        <v>203</v>
      </c>
    </row>
    <row r="530" spans="1:11" s="29" customFormat="1" ht="27.75" customHeight="1" hidden="1">
      <c r="A530" s="86" t="s">
        <v>198</v>
      </c>
      <c r="B530" s="86"/>
      <c r="C530" s="87" t="s">
        <v>305</v>
      </c>
      <c r="D530" s="411"/>
      <c r="E530" s="412"/>
      <c r="F530" s="413"/>
      <c r="G530" s="422" t="s">
        <v>239</v>
      </c>
      <c r="H530" s="423"/>
      <c r="I530" s="423"/>
      <c r="J530" s="88">
        <v>1</v>
      </c>
      <c r="K530" s="86" t="s">
        <v>16</v>
      </c>
    </row>
    <row r="531" spans="1:11" ht="18.75" customHeight="1">
      <c r="A531" s="96"/>
      <c r="B531" s="96"/>
      <c r="C531" s="96"/>
      <c r="D531" s="96"/>
      <c r="E531" s="96"/>
      <c r="F531" s="96"/>
      <c r="G531" s="96"/>
      <c r="H531" s="96"/>
      <c r="I531" s="96"/>
      <c r="J531" s="96"/>
      <c r="K531" s="96"/>
    </row>
    <row r="532" spans="1:13" ht="33.75" customHeight="1">
      <c r="A532" s="70" t="s">
        <v>199</v>
      </c>
      <c r="B532" s="70">
        <v>1537</v>
      </c>
      <c r="C532" s="71" t="s">
        <v>619</v>
      </c>
      <c r="D532" s="360" t="s">
        <v>1540</v>
      </c>
      <c r="E532" s="361"/>
      <c r="F532" s="171" t="s">
        <v>1539</v>
      </c>
      <c r="G532" s="250" t="s">
        <v>200</v>
      </c>
      <c r="H532" s="430"/>
      <c r="I532" s="72" t="s">
        <v>975</v>
      </c>
      <c r="J532" s="73">
        <f>317*0.7</f>
        <v>221.89999999999998</v>
      </c>
      <c r="K532" s="70" t="s">
        <v>16</v>
      </c>
      <c r="M532" t="s">
        <v>1394</v>
      </c>
    </row>
    <row r="533" spans="1:13" ht="33.75" customHeight="1">
      <c r="A533" s="70" t="s">
        <v>199</v>
      </c>
      <c r="B533" s="70">
        <v>1538</v>
      </c>
      <c r="C533" s="71" t="s">
        <v>620</v>
      </c>
      <c r="D533" s="362"/>
      <c r="E533" s="363"/>
      <c r="F533" s="172"/>
      <c r="G533" s="431" t="s">
        <v>201</v>
      </c>
      <c r="H533" s="430"/>
      <c r="I533" s="72" t="s">
        <v>976</v>
      </c>
      <c r="J533" s="73">
        <f>1382*0.7</f>
        <v>967.4</v>
      </c>
      <c r="K533" s="70" t="s">
        <v>203</v>
      </c>
      <c r="M533" t="s">
        <v>1395</v>
      </c>
    </row>
    <row r="534" spans="1:13" ht="33.75" customHeight="1">
      <c r="A534" s="70" t="s">
        <v>199</v>
      </c>
      <c r="B534" s="70">
        <v>1539</v>
      </c>
      <c r="C534" s="71" t="s">
        <v>621</v>
      </c>
      <c r="D534" s="364"/>
      <c r="E534" s="365"/>
      <c r="F534" s="173"/>
      <c r="G534" s="250" t="s">
        <v>202</v>
      </c>
      <c r="H534" s="430"/>
      <c r="I534" s="95" t="s">
        <v>977</v>
      </c>
      <c r="J534" s="73">
        <f>46*0.7</f>
        <v>32.199999999999996</v>
      </c>
      <c r="K534" s="70" t="s">
        <v>15</v>
      </c>
      <c r="M534" t="s">
        <v>1396</v>
      </c>
    </row>
    <row r="535" spans="1:13" ht="33.75" customHeight="1">
      <c r="A535" s="70" t="s">
        <v>199</v>
      </c>
      <c r="B535" s="70">
        <v>1540</v>
      </c>
      <c r="C535" s="71" t="s">
        <v>622</v>
      </c>
      <c r="D535" s="360" t="s">
        <v>1542</v>
      </c>
      <c r="E535" s="361"/>
      <c r="F535" s="171" t="s">
        <v>1544</v>
      </c>
      <c r="G535" s="250" t="s">
        <v>204</v>
      </c>
      <c r="H535" s="430"/>
      <c r="I535" s="72" t="s">
        <v>978</v>
      </c>
      <c r="J535" s="73">
        <f>326*0.7</f>
        <v>228.2</v>
      </c>
      <c r="K535" s="70" t="s">
        <v>16</v>
      </c>
      <c r="M535" t="s">
        <v>1397</v>
      </c>
    </row>
    <row r="536" spans="1:13" ht="33.75" customHeight="1">
      <c r="A536" s="70" t="s">
        <v>199</v>
      </c>
      <c r="B536" s="70">
        <v>1541</v>
      </c>
      <c r="C536" s="71" t="s">
        <v>623</v>
      </c>
      <c r="D536" s="362"/>
      <c r="E536" s="363"/>
      <c r="F536" s="172"/>
      <c r="G536" s="431" t="s">
        <v>205</v>
      </c>
      <c r="H536" s="430"/>
      <c r="I536" s="72" t="s">
        <v>979</v>
      </c>
      <c r="J536" s="73">
        <f>2833*0.7</f>
        <v>1983.1</v>
      </c>
      <c r="K536" s="70" t="s">
        <v>203</v>
      </c>
      <c r="M536" t="s">
        <v>1398</v>
      </c>
    </row>
    <row r="537" spans="1:13" ht="33.75" customHeight="1">
      <c r="A537" s="70" t="s">
        <v>199</v>
      </c>
      <c r="B537" s="70">
        <v>1542</v>
      </c>
      <c r="C537" s="71" t="s">
        <v>624</v>
      </c>
      <c r="D537" s="364"/>
      <c r="E537" s="365"/>
      <c r="F537" s="173"/>
      <c r="G537" s="250" t="s">
        <v>202</v>
      </c>
      <c r="H537" s="430"/>
      <c r="I537" s="95" t="s">
        <v>980</v>
      </c>
      <c r="J537" s="73">
        <f>94*0.7</f>
        <v>65.8</v>
      </c>
      <c r="K537" s="70" t="s">
        <v>15</v>
      </c>
      <c r="M537" t="s">
        <v>1399</v>
      </c>
    </row>
    <row r="538" spans="1:13" ht="33.75" customHeight="1">
      <c r="A538" s="74" t="s">
        <v>198</v>
      </c>
      <c r="B538" s="74">
        <v>1543</v>
      </c>
      <c r="C538" s="75" t="s">
        <v>625</v>
      </c>
      <c r="D538" s="203" t="s">
        <v>1521</v>
      </c>
      <c r="E538" s="366"/>
      <c r="F538" s="367"/>
      <c r="G538" s="432" t="s">
        <v>859</v>
      </c>
      <c r="H538" s="433"/>
      <c r="I538" s="433"/>
      <c r="J538" s="76">
        <f>SUM(L538)</f>
        <v>13.092099999999999</v>
      </c>
      <c r="K538" s="74" t="s">
        <v>16</v>
      </c>
      <c r="L538">
        <f aca="true" t="shared" si="49" ref="L538:L543">J532*0.059</f>
        <v>13.092099999999999</v>
      </c>
      <c r="M538" t="s">
        <v>1412</v>
      </c>
    </row>
    <row r="539" spans="1:13" ht="33.75" customHeight="1">
      <c r="A539" s="74" t="s">
        <v>198</v>
      </c>
      <c r="B539" s="74">
        <v>1544</v>
      </c>
      <c r="C539" s="75" t="s">
        <v>626</v>
      </c>
      <c r="D539" s="368"/>
      <c r="E539" s="369"/>
      <c r="F539" s="370"/>
      <c r="G539" s="432" t="s">
        <v>860</v>
      </c>
      <c r="H539" s="433"/>
      <c r="I539" s="433"/>
      <c r="J539" s="76">
        <v>57</v>
      </c>
      <c r="K539" s="74" t="s">
        <v>203</v>
      </c>
      <c r="L539">
        <f t="shared" si="49"/>
        <v>57.0766</v>
      </c>
      <c r="M539" t="s">
        <v>1413</v>
      </c>
    </row>
    <row r="540" spans="1:13" ht="33.75" customHeight="1">
      <c r="A540" s="74" t="s">
        <v>198</v>
      </c>
      <c r="B540" s="74">
        <v>1545</v>
      </c>
      <c r="C540" s="75" t="s">
        <v>627</v>
      </c>
      <c r="D540" s="368"/>
      <c r="E540" s="369"/>
      <c r="F540" s="370"/>
      <c r="G540" s="432" t="s">
        <v>861</v>
      </c>
      <c r="H540" s="433"/>
      <c r="I540" s="433"/>
      <c r="J540" s="76">
        <f aca="true" t="shared" si="50" ref="J540:J549">SUM(L540)</f>
        <v>1.8997999999999997</v>
      </c>
      <c r="K540" s="74" t="s">
        <v>15</v>
      </c>
      <c r="L540">
        <f t="shared" si="49"/>
        <v>1.8997999999999997</v>
      </c>
      <c r="M540" t="s">
        <v>1414</v>
      </c>
    </row>
    <row r="541" spans="1:13" ht="33.75" customHeight="1">
      <c r="A541" s="74" t="s">
        <v>198</v>
      </c>
      <c r="B541" s="74">
        <v>1546</v>
      </c>
      <c r="C541" s="75" t="s">
        <v>628</v>
      </c>
      <c r="D541" s="368"/>
      <c r="E541" s="371"/>
      <c r="F541" s="370"/>
      <c r="G541" s="432" t="s">
        <v>862</v>
      </c>
      <c r="H541" s="433"/>
      <c r="I541" s="433"/>
      <c r="J541" s="76">
        <f t="shared" si="50"/>
        <v>13.463799999999999</v>
      </c>
      <c r="K541" s="74" t="s">
        <v>16</v>
      </c>
      <c r="L541">
        <f t="shared" si="49"/>
        <v>13.463799999999999</v>
      </c>
      <c r="M541" t="s">
        <v>1415</v>
      </c>
    </row>
    <row r="542" spans="1:13" ht="33.75" customHeight="1">
      <c r="A542" s="74" t="s">
        <v>198</v>
      </c>
      <c r="B542" s="74">
        <v>1547</v>
      </c>
      <c r="C542" s="75" t="s">
        <v>629</v>
      </c>
      <c r="D542" s="368"/>
      <c r="E542" s="371"/>
      <c r="F542" s="370"/>
      <c r="G542" s="432" t="s">
        <v>863</v>
      </c>
      <c r="H542" s="433"/>
      <c r="I542" s="433"/>
      <c r="J542" s="76">
        <f t="shared" si="50"/>
        <v>117.00289999999998</v>
      </c>
      <c r="K542" s="74" t="s">
        <v>203</v>
      </c>
      <c r="L542">
        <f t="shared" si="49"/>
        <v>117.00289999999998</v>
      </c>
      <c r="M542" t="s">
        <v>1416</v>
      </c>
    </row>
    <row r="543" spans="1:13" ht="33.75" customHeight="1">
      <c r="A543" s="74" t="s">
        <v>198</v>
      </c>
      <c r="B543" s="74">
        <v>1548</v>
      </c>
      <c r="C543" s="75" t="s">
        <v>630</v>
      </c>
      <c r="D543" s="372"/>
      <c r="E543" s="373"/>
      <c r="F543" s="374"/>
      <c r="G543" s="432" t="s">
        <v>864</v>
      </c>
      <c r="H543" s="433"/>
      <c r="I543" s="433"/>
      <c r="J543" s="76">
        <f t="shared" si="50"/>
        <v>3.8821999999999997</v>
      </c>
      <c r="K543" s="74" t="s">
        <v>15</v>
      </c>
      <c r="L543">
        <f t="shared" si="49"/>
        <v>3.8821999999999997</v>
      </c>
      <c r="M543" t="s">
        <v>1417</v>
      </c>
    </row>
    <row r="544" spans="1:13" ht="33.75" customHeight="1">
      <c r="A544" s="77" t="s">
        <v>198</v>
      </c>
      <c r="B544" s="77">
        <v>1549</v>
      </c>
      <c r="C544" s="78" t="s">
        <v>631</v>
      </c>
      <c r="D544" s="225" t="s">
        <v>1522</v>
      </c>
      <c r="E544" s="375"/>
      <c r="F544" s="376"/>
      <c r="G544" s="428" t="s">
        <v>859</v>
      </c>
      <c r="H544" s="429"/>
      <c r="I544" s="429"/>
      <c r="J544" s="79">
        <f t="shared" si="50"/>
        <v>9.541699999999999</v>
      </c>
      <c r="K544" s="77" t="s">
        <v>16</v>
      </c>
      <c r="L544">
        <f aca="true" t="shared" si="51" ref="L544:L549">J532*0.043</f>
        <v>9.541699999999999</v>
      </c>
      <c r="M544" t="s">
        <v>1418</v>
      </c>
    </row>
    <row r="545" spans="1:13" ht="33.75" customHeight="1">
      <c r="A545" s="77" t="s">
        <v>198</v>
      </c>
      <c r="B545" s="77">
        <v>1550</v>
      </c>
      <c r="C545" s="78" t="s">
        <v>632</v>
      </c>
      <c r="D545" s="377"/>
      <c r="E545" s="378"/>
      <c r="F545" s="379"/>
      <c r="G545" s="428" t="s">
        <v>860</v>
      </c>
      <c r="H545" s="429"/>
      <c r="I545" s="429"/>
      <c r="J545" s="79">
        <f t="shared" si="50"/>
        <v>41.5982</v>
      </c>
      <c r="K545" s="77" t="s">
        <v>203</v>
      </c>
      <c r="L545">
        <f t="shared" si="51"/>
        <v>41.5982</v>
      </c>
      <c r="M545" t="s">
        <v>1419</v>
      </c>
    </row>
    <row r="546" spans="1:13" ht="33.75" customHeight="1">
      <c r="A546" s="77" t="s">
        <v>198</v>
      </c>
      <c r="B546" s="77">
        <v>1551</v>
      </c>
      <c r="C546" s="78" t="s">
        <v>633</v>
      </c>
      <c r="D546" s="377"/>
      <c r="E546" s="378"/>
      <c r="F546" s="379"/>
      <c r="G546" s="428" t="s">
        <v>861</v>
      </c>
      <c r="H546" s="429"/>
      <c r="I546" s="429"/>
      <c r="J546" s="79">
        <f t="shared" si="50"/>
        <v>1.3845999999999996</v>
      </c>
      <c r="K546" s="77" t="s">
        <v>15</v>
      </c>
      <c r="L546">
        <f t="shared" si="51"/>
        <v>1.3845999999999996</v>
      </c>
      <c r="M546" t="s">
        <v>1420</v>
      </c>
    </row>
    <row r="547" spans="1:13" ht="33.75" customHeight="1">
      <c r="A547" s="77" t="s">
        <v>198</v>
      </c>
      <c r="B547" s="77">
        <v>1552</v>
      </c>
      <c r="C547" s="78" t="s">
        <v>634</v>
      </c>
      <c r="D547" s="377"/>
      <c r="E547" s="380"/>
      <c r="F547" s="379"/>
      <c r="G547" s="428" t="s">
        <v>862</v>
      </c>
      <c r="H547" s="429"/>
      <c r="I547" s="429"/>
      <c r="J547" s="79">
        <f t="shared" si="50"/>
        <v>9.812599999999998</v>
      </c>
      <c r="K547" s="77" t="s">
        <v>16</v>
      </c>
      <c r="L547">
        <f t="shared" si="51"/>
        <v>9.812599999999998</v>
      </c>
      <c r="M547" t="s">
        <v>1421</v>
      </c>
    </row>
    <row r="548" spans="1:13" ht="33.75" customHeight="1">
      <c r="A548" s="77" t="s">
        <v>198</v>
      </c>
      <c r="B548" s="77">
        <v>1553</v>
      </c>
      <c r="C548" s="78" t="s">
        <v>635</v>
      </c>
      <c r="D548" s="377"/>
      <c r="E548" s="380"/>
      <c r="F548" s="379"/>
      <c r="G548" s="428" t="s">
        <v>863</v>
      </c>
      <c r="H548" s="429"/>
      <c r="I548" s="429"/>
      <c r="J548" s="79">
        <f t="shared" si="50"/>
        <v>85.27329999999999</v>
      </c>
      <c r="K548" s="77" t="s">
        <v>203</v>
      </c>
      <c r="L548">
        <f t="shared" si="51"/>
        <v>85.27329999999999</v>
      </c>
      <c r="M548" t="s">
        <v>1422</v>
      </c>
    </row>
    <row r="549" spans="1:13" ht="33.75" customHeight="1">
      <c r="A549" s="77" t="s">
        <v>198</v>
      </c>
      <c r="B549" s="77">
        <v>1554</v>
      </c>
      <c r="C549" s="78" t="s">
        <v>636</v>
      </c>
      <c r="D549" s="381"/>
      <c r="E549" s="382"/>
      <c r="F549" s="383"/>
      <c r="G549" s="428" t="s">
        <v>864</v>
      </c>
      <c r="H549" s="429"/>
      <c r="I549" s="429"/>
      <c r="J549" s="79">
        <f t="shared" si="50"/>
        <v>2.8293999999999997</v>
      </c>
      <c r="K549" s="77" t="s">
        <v>15</v>
      </c>
      <c r="L549">
        <f t="shared" si="51"/>
        <v>2.8293999999999997</v>
      </c>
      <c r="M549" t="s">
        <v>1423</v>
      </c>
    </row>
    <row r="550" spans="1:11" s="33" customFormat="1" ht="27.75" customHeight="1" hidden="1">
      <c r="A550" s="80" t="s">
        <v>198</v>
      </c>
      <c r="B550" s="80"/>
      <c r="C550" s="81" t="s">
        <v>330</v>
      </c>
      <c r="D550" s="384" t="s">
        <v>212</v>
      </c>
      <c r="E550" s="385"/>
      <c r="F550" s="386"/>
      <c r="G550" s="426" t="s">
        <v>313</v>
      </c>
      <c r="H550" s="427"/>
      <c r="I550" s="427"/>
      <c r="J550" s="82">
        <v>5</v>
      </c>
      <c r="K550" s="80" t="s">
        <v>16</v>
      </c>
    </row>
    <row r="551" spans="1:11" s="33" customFormat="1" ht="27.75" customHeight="1" hidden="1">
      <c r="A551" s="80" t="s">
        <v>198</v>
      </c>
      <c r="B551" s="80"/>
      <c r="C551" s="81" t="s">
        <v>331</v>
      </c>
      <c r="D551" s="387"/>
      <c r="E551" s="388"/>
      <c r="F551" s="389"/>
      <c r="G551" s="426" t="s">
        <v>315</v>
      </c>
      <c r="H551" s="427"/>
      <c r="I551" s="427"/>
      <c r="J551" s="82">
        <v>21</v>
      </c>
      <c r="K551" s="80" t="s">
        <v>203</v>
      </c>
    </row>
    <row r="552" spans="1:11" s="33" customFormat="1" ht="27.75" customHeight="1" hidden="1">
      <c r="A552" s="80" t="s">
        <v>198</v>
      </c>
      <c r="B552" s="80"/>
      <c r="C552" s="81" t="s">
        <v>332</v>
      </c>
      <c r="D552" s="387"/>
      <c r="E552" s="388"/>
      <c r="F552" s="389"/>
      <c r="G552" s="426" t="s">
        <v>317</v>
      </c>
      <c r="H552" s="427"/>
      <c r="I552" s="427"/>
      <c r="J552" s="82">
        <v>1</v>
      </c>
      <c r="K552" s="80" t="s">
        <v>16</v>
      </c>
    </row>
    <row r="553" spans="1:11" s="33" customFormat="1" ht="27.75" customHeight="1" hidden="1">
      <c r="A553" s="80" t="s">
        <v>198</v>
      </c>
      <c r="B553" s="80"/>
      <c r="C553" s="81" t="s">
        <v>333</v>
      </c>
      <c r="D553" s="387"/>
      <c r="E553" s="390"/>
      <c r="F553" s="389"/>
      <c r="G553" s="426" t="s">
        <v>319</v>
      </c>
      <c r="H553" s="427"/>
      <c r="I553" s="427"/>
      <c r="J553" s="82">
        <v>5</v>
      </c>
      <c r="K553" s="80" t="s">
        <v>16</v>
      </c>
    </row>
    <row r="554" spans="1:11" s="33" customFormat="1" ht="27.75" customHeight="1" hidden="1">
      <c r="A554" s="80" t="s">
        <v>198</v>
      </c>
      <c r="B554" s="80"/>
      <c r="C554" s="81" t="s">
        <v>334</v>
      </c>
      <c r="D554" s="387"/>
      <c r="E554" s="390"/>
      <c r="F554" s="389"/>
      <c r="G554" s="426" t="s">
        <v>321</v>
      </c>
      <c r="H554" s="427"/>
      <c r="I554" s="427"/>
      <c r="J554" s="82">
        <v>43</v>
      </c>
      <c r="K554" s="80" t="s">
        <v>203</v>
      </c>
    </row>
    <row r="555" spans="1:11" s="33" customFormat="1" ht="27.75" customHeight="1" hidden="1">
      <c r="A555" s="80" t="s">
        <v>198</v>
      </c>
      <c r="B555" s="80"/>
      <c r="C555" s="81" t="s">
        <v>335</v>
      </c>
      <c r="D555" s="391"/>
      <c r="E555" s="392"/>
      <c r="F555" s="393"/>
      <c r="G555" s="426" t="s">
        <v>323</v>
      </c>
      <c r="H555" s="427"/>
      <c r="I555" s="427"/>
      <c r="J555" s="82">
        <v>1</v>
      </c>
      <c r="K555" s="80" t="s">
        <v>16</v>
      </c>
    </row>
    <row r="556" spans="1:11" s="29" customFormat="1" ht="27.75" customHeight="1" hidden="1">
      <c r="A556" s="83" t="s">
        <v>198</v>
      </c>
      <c r="B556" s="83"/>
      <c r="C556" s="84" t="s">
        <v>336</v>
      </c>
      <c r="D556" s="394" t="s">
        <v>213</v>
      </c>
      <c r="E556" s="395"/>
      <c r="F556" s="396"/>
      <c r="G556" s="424" t="s">
        <v>313</v>
      </c>
      <c r="H556" s="425"/>
      <c r="I556" s="425"/>
      <c r="J556" s="85">
        <v>4</v>
      </c>
      <c r="K556" s="83" t="s">
        <v>16</v>
      </c>
    </row>
    <row r="557" spans="1:11" s="29" customFormat="1" ht="27.75" customHeight="1" hidden="1">
      <c r="A557" s="83" t="s">
        <v>198</v>
      </c>
      <c r="B557" s="83"/>
      <c r="C557" s="84" t="s">
        <v>337</v>
      </c>
      <c r="D557" s="397"/>
      <c r="E557" s="398"/>
      <c r="F557" s="399"/>
      <c r="G557" s="424" t="s">
        <v>315</v>
      </c>
      <c r="H557" s="425"/>
      <c r="I557" s="425"/>
      <c r="J557" s="85">
        <v>19</v>
      </c>
      <c r="K557" s="83" t="s">
        <v>203</v>
      </c>
    </row>
    <row r="558" spans="1:11" s="29" customFormat="1" ht="27.75" customHeight="1" hidden="1">
      <c r="A558" s="83" t="s">
        <v>198</v>
      </c>
      <c r="B558" s="83"/>
      <c r="C558" s="84" t="s">
        <v>338</v>
      </c>
      <c r="D558" s="397"/>
      <c r="E558" s="398"/>
      <c r="F558" s="399"/>
      <c r="G558" s="424" t="s">
        <v>317</v>
      </c>
      <c r="H558" s="425"/>
      <c r="I558" s="425"/>
      <c r="J558" s="85">
        <v>1</v>
      </c>
      <c r="K558" s="83" t="s">
        <v>16</v>
      </c>
    </row>
    <row r="559" spans="1:11" s="29" customFormat="1" ht="27.75" customHeight="1" hidden="1">
      <c r="A559" s="83" t="s">
        <v>198</v>
      </c>
      <c r="B559" s="83"/>
      <c r="C559" s="84" t="s">
        <v>339</v>
      </c>
      <c r="D559" s="397"/>
      <c r="E559" s="400"/>
      <c r="F559" s="399"/>
      <c r="G559" s="424" t="s">
        <v>319</v>
      </c>
      <c r="H559" s="425"/>
      <c r="I559" s="425"/>
      <c r="J559" s="85">
        <v>4</v>
      </c>
      <c r="K559" s="83" t="s">
        <v>16</v>
      </c>
    </row>
    <row r="560" spans="1:11" s="29" customFormat="1" ht="27.75" customHeight="1" hidden="1">
      <c r="A560" s="83" t="s">
        <v>198</v>
      </c>
      <c r="B560" s="83"/>
      <c r="C560" s="84" t="s">
        <v>340</v>
      </c>
      <c r="D560" s="397"/>
      <c r="E560" s="400"/>
      <c r="F560" s="399"/>
      <c r="G560" s="424" t="s">
        <v>321</v>
      </c>
      <c r="H560" s="425"/>
      <c r="I560" s="425"/>
      <c r="J560" s="85">
        <v>39</v>
      </c>
      <c r="K560" s="83" t="s">
        <v>203</v>
      </c>
    </row>
    <row r="561" spans="1:11" s="29" customFormat="1" ht="27.75" customHeight="1" hidden="1">
      <c r="A561" s="83" t="s">
        <v>198</v>
      </c>
      <c r="B561" s="83"/>
      <c r="C561" s="84" t="s">
        <v>341</v>
      </c>
      <c r="D561" s="401"/>
      <c r="E561" s="402"/>
      <c r="F561" s="403"/>
      <c r="G561" s="424" t="s">
        <v>323</v>
      </c>
      <c r="H561" s="425"/>
      <c r="I561" s="425"/>
      <c r="J561" s="85">
        <v>1</v>
      </c>
      <c r="K561" s="83" t="s">
        <v>16</v>
      </c>
    </row>
    <row r="562" spans="1:11" s="29" customFormat="1" ht="27.75" customHeight="1" hidden="1">
      <c r="A562" s="86" t="s">
        <v>198</v>
      </c>
      <c r="B562" s="86"/>
      <c r="C562" s="87" t="s">
        <v>342</v>
      </c>
      <c r="D562" s="404" t="s">
        <v>214</v>
      </c>
      <c r="E562" s="405"/>
      <c r="F562" s="406"/>
      <c r="G562" s="422" t="s">
        <v>313</v>
      </c>
      <c r="H562" s="423"/>
      <c r="I562" s="423"/>
      <c r="J562" s="88">
        <v>4</v>
      </c>
      <c r="K562" s="86" t="s">
        <v>16</v>
      </c>
    </row>
    <row r="563" spans="1:11" s="29" customFormat="1" ht="27.75" customHeight="1" hidden="1">
      <c r="A563" s="86" t="s">
        <v>198</v>
      </c>
      <c r="B563" s="86"/>
      <c r="C563" s="87" t="s">
        <v>343</v>
      </c>
      <c r="D563" s="407"/>
      <c r="E563" s="408"/>
      <c r="F563" s="409"/>
      <c r="G563" s="422" t="s">
        <v>315</v>
      </c>
      <c r="H563" s="423"/>
      <c r="I563" s="423"/>
      <c r="J563" s="88">
        <v>17</v>
      </c>
      <c r="K563" s="86" t="s">
        <v>203</v>
      </c>
    </row>
    <row r="564" spans="1:11" s="29" customFormat="1" ht="27.75" customHeight="1" hidden="1">
      <c r="A564" s="86" t="s">
        <v>198</v>
      </c>
      <c r="B564" s="86"/>
      <c r="C564" s="87" t="s">
        <v>344</v>
      </c>
      <c r="D564" s="407"/>
      <c r="E564" s="408"/>
      <c r="F564" s="409"/>
      <c r="G564" s="422" t="s">
        <v>317</v>
      </c>
      <c r="H564" s="423"/>
      <c r="I564" s="423"/>
      <c r="J564" s="88">
        <v>1</v>
      </c>
      <c r="K564" s="86" t="s">
        <v>16</v>
      </c>
    </row>
    <row r="565" spans="1:11" s="29" customFormat="1" ht="27.75" customHeight="1" hidden="1">
      <c r="A565" s="86" t="s">
        <v>198</v>
      </c>
      <c r="B565" s="86"/>
      <c r="C565" s="87" t="s">
        <v>345</v>
      </c>
      <c r="D565" s="407"/>
      <c r="E565" s="410"/>
      <c r="F565" s="409"/>
      <c r="G565" s="422" t="s">
        <v>319</v>
      </c>
      <c r="H565" s="423"/>
      <c r="I565" s="423"/>
      <c r="J565" s="88">
        <v>4</v>
      </c>
      <c r="K565" s="86" t="s">
        <v>16</v>
      </c>
    </row>
    <row r="566" spans="1:11" s="29" customFormat="1" ht="27.75" customHeight="1" hidden="1">
      <c r="A566" s="86" t="s">
        <v>198</v>
      </c>
      <c r="B566" s="86"/>
      <c r="C566" s="87" t="s">
        <v>346</v>
      </c>
      <c r="D566" s="407"/>
      <c r="E566" s="410"/>
      <c r="F566" s="409"/>
      <c r="G566" s="422" t="s">
        <v>321</v>
      </c>
      <c r="H566" s="423"/>
      <c r="I566" s="423"/>
      <c r="J566" s="88">
        <v>35</v>
      </c>
      <c r="K566" s="86" t="s">
        <v>203</v>
      </c>
    </row>
    <row r="567" spans="1:11" s="29" customFormat="1" ht="27.75" customHeight="1" hidden="1">
      <c r="A567" s="86" t="s">
        <v>198</v>
      </c>
      <c r="B567" s="86"/>
      <c r="C567" s="87" t="s">
        <v>347</v>
      </c>
      <c r="D567" s="411"/>
      <c r="E567" s="412"/>
      <c r="F567" s="413"/>
      <c r="G567" s="422" t="s">
        <v>323</v>
      </c>
      <c r="H567" s="423"/>
      <c r="I567" s="423"/>
      <c r="J567" s="88">
        <v>1</v>
      </c>
      <c r="K567" s="86" t="s">
        <v>16</v>
      </c>
    </row>
    <row r="568" spans="1:11" s="34" customFormat="1" ht="12.75" customHeight="1">
      <c r="A568" s="89"/>
      <c r="B568" s="89"/>
      <c r="C568" s="90"/>
      <c r="D568" s="91"/>
      <c r="E568" s="91"/>
      <c r="F568" s="91"/>
      <c r="G568" s="91"/>
      <c r="H568" s="92"/>
      <c r="I568" s="92"/>
      <c r="J568" s="93"/>
      <c r="K568" s="89"/>
    </row>
    <row r="569" spans="1:11" ht="25.5" customHeight="1">
      <c r="A569" s="188" t="s">
        <v>2</v>
      </c>
      <c r="B569" s="188"/>
      <c r="C569" s="189" t="s">
        <v>3</v>
      </c>
      <c r="D569" s="188" t="s">
        <v>4</v>
      </c>
      <c r="E569" s="188"/>
      <c r="F569" s="188"/>
      <c r="G569" s="188"/>
      <c r="H569" s="188"/>
      <c r="I569" s="188"/>
      <c r="J569" s="192" t="s">
        <v>12</v>
      </c>
      <c r="K569" s="188" t="s">
        <v>13</v>
      </c>
    </row>
    <row r="570" spans="1:11" ht="25.5" customHeight="1">
      <c r="A570" s="69" t="s">
        <v>0</v>
      </c>
      <c r="B570" s="69" t="s">
        <v>1</v>
      </c>
      <c r="C570" s="190"/>
      <c r="D570" s="188"/>
      <c r="E570" s="188"/>
      <c r="F570" s="188"/>
      <c r="G570" s="188"/>
      <c r="H570" s="188"/>
      <c r="I570" s="188"/>
      <c r="J570" s="192"/>
      <c r="K570" s="188"/>
    </row>
    <row r="571" spans="1:13" ht="33.75" customHeight="1">
      <c r="A571" s="70" t="s">
        <v>199</v>
      </c>
      <c r="B571" s="70">
        <v>1555</v>
      </c>
      <c r="C571" s="71" t="s">
        <v>637</v>
      </c>
      <c r="D571" s="360" t="s">
        <v>1543</v>
      </c>
      <c r="E571" s="361"/>
      <c r="F571" s="171" t="s">
        <v>1539</v>
      </c>
      <c r="G571" s="250" t="s">
        <v>200</v>
      </c>
      <c r="H571" s="430"/>
      <c r="I571" s="72" t="s">
        <v>975</v>
      </c>
      <c r="J571" s="73">
        <f>317*0.7</f>
        <v>221.89999999999998</v>
      </c>
      <c r="K571" s="70" t="s">
        <v>16</v>
      </c>
      <c r="M571" t="s">
        <v>1454</v>
      </c>
    </row>
    <row r="572" spans="1:13" ht="33.75" customHeight="1">
      <c r="A572" s="70" t="s">
        <v>199</v>
      </c>
      <c r="B572" s="70">
        <v>1556</v>
      </c>
      <c r="C572" s="71" t="s">
        <v>638</v>
      </c>
      <c r="D572" s="362"/>
      <c r="E572" s="363"/>
      <c r="F572" s="172"/>
      <c r="G572" s="431" t="s">
        <v>201</v>
      </c>
      <c r="H572" s="430"/>
      <c r="I572" s="72" t="s">
        <v>976</v>
      </c>
      <c r="J572" s="73">
        <f>1382*0.7</f>
        <v>967.4</v>
      </c>
      <c r="K572" s="70" t="s">
        <v>203</v>
      </c>
      <c r="M572" t="s">
        <v>1455</v>
      </c>
    </row>
    <row r="573" spans="1:13" ht="33.75" customHeight="1">
      <c r="A573" s="70" t="s">
        <v>199</v>
      </c>
      <c r="B573" s="70">
        <v>1557</v>
      </c>
      <c r="C573" s="71" t="s">
        <v>639</v>
      </c>
      <c r="D573" s="364"/>
      <c r="E573" s="365"/>
      <c r="F573" s="173"/>
      <c r="G573" s="250" t="s">
        <v>202</v>
      </c>
      <c r="H573" s="430"/>
      <c r="I573" s="95" t="s">
        <v>977</v>
      </c>
      <c r="J573" s="73">
        <f>46*0.7</f>
        <v>32.199999999999996</v>
      </c>
      <c r="K573" s="70" t="s">
        <v>15</v>
      </c>
      <c r="M573" t="s">
        <v>1456</v>
      </c>
    </row>
    <row r="574" spans="1:13" ht="33.75" customHeight="1">
      <c r="A574" s="70" t="s">
        <v>199</v>
      </c>
      <c r="B574" s="70">
        <v>1558</v>
      </c>
      <c r="C574" s="71" t="s">
        <v>640</v>
      </c>
      <c r="D574" s="360" t="s">
        <v>1545</v>
      </c>
      <c r="E574" s="361"/>
      <c r="F574" s="171" t="s">
        <v>1544</v>
      </c>
      <c r="G574" s="250" t="s">
        <v>204</v>
      </c>
      <c r="H574" s="430"/>
      <c r="I574" s="72" t="s">
        <v>978</v>
      </c>
      <c r="J574" s="73">
        <f>326*0.7</f>
        <v>228.2</v>
      </c>
      <c r="K574" s="70" t="s">
        <v>16</v>
      </c>
      <c r="M574" t="s">
        <v>1457</v>
      </c>
    </row>
    <row r="575" spans="1:13" ht="33.75" customHeight="1">
      <c r="A575" s="70" t="s">
        <v>199</v>
      </c>
      <c r="B575" s="70">
        <v>1559</v>
      </c>
      <c r="C575" s="71" t="s">
        <v>641</v>
      </c>
      <c r="D575" s="362"/>
      <c r="E575" s="363"/>
      <c r="F575" s="172"/>
      <c r="G575" s="431" t="s">
        <v>205</v>
      </c>
      <c r="H575" s="430"/>
      <c r="I575" s="72" t="s">
        <v>979</v>
      </c>
      <c r="J575" s="73">
        <f>2833*0.7</f>
        <v>1983.1</v>
      </c>
      <c r="K575" s="70" t="s">
        <v>203</v>
      </c>
      <c r="M575" t="s">
        <v>1458</v>
      </c>
    </row>
    <row r="576" spans="1:13" ht="33.75" customHeight="1">
      <c r="A576" s="70" t="s">
        <v>199</v>
      </c>
      <c r="B576" s="70">
        <v>1560</v>
      </c>
      <c r="C576" s="71" t="s">
        <v>642</v>
      </c>
      <c r="D576" s="364"/>
      <c r="E576" s="365"/>
      <c r="F576" s="173"/>
      <c r="G576" s="250" t="s">
        <v>202</v>
      </c>
      <c r="H576" s="430"/>
      <c r="I576" s="95" t="s">
        <v>980</v>
      </c>
      <c r="J576" s="73">
        <f>94*0.7</f>
        <v>65.8</v>
      </c>
      <c r="K576" s="70" t="s">
        <v>15</v>
      </c>
      <c r="M576" t="s">
        <v>1459</v>
      </c>
    </row>
    <row r="577" spans="1:13" ht="33.75" customHeight="1">
      <c r="A577" s="74" t="s">
        <v>198</v>
      </c>
      <c r="B577" s="74">
        <v>1561</v>
      </c>
      <c r="C577" s="75" t="s">
        <v>643</v>
      </c>
      <c r="D577" s="203" t="s">
        <v>1523</v>
      </c>
      <c r="E577" s="366"/>
      <c r="F577" s="367"/>
      <c r="G577" s="432" t="s">
        <v>865</v>
      </c>
      <c r="H577" s="433"/>
      <c r="I577" s="433"/>
      <c r="J577" s="76">
        <f aca="true" t="shared" si="52" ref="J577:J588">SUM(L577)</f>
        <v>13.092099999999999</v>
      </c>
      <c r="K577" s="74" t="s">
        <v>16</v>
      </c>
      <c r="L577">
        <f aca="true" t="shared" si="53" ref="L577:L582">J571*0.059</f>
        <v>13.092099999999999</v>
      </c>
      <c r="M577" t="s">
        <v>1460</v>
      </c>
    </row>
    <row r="578" spans="1:13" ht="33.75" customHeight="1">
      <c r="A578" s="74" t="s">
        <v>198</v>
      </c>
      <c r="B578" s="74">
        <v>1562</v>
      </c>
      <c r="C578" s="75" t="s">
        <v>644</v>
      </c>
      <c r="D578" s="368"/>
      <c r="E578" s="369"/>
      <c r="F578" s="370"/>
      <c r="G578" s="432" t="s">
        <v>866</v>
      </c>
      <c r="H578" s="433"/>
      <c r="I578" s="433"/>
      <c r="J578" s="76">
        <f t="shared" si="52"/>
        <v>57.0766</v>
      </c>
      <c r="K578" s="74" t="s">
        <v>203</v>
      </c>
      <c r="L578">
        <f t="shared" si="53"/>
        <v>57.0766</v>
      </c>
      <c r="M578" t="s">
        <v>1461</v>
      </c>
    </row>
    <row r="579" spans="1:13" ht="33.75" customHeight="1">
      <c r="A579" s="74" t="s">
        <v>198</v>
      </c>
      <c r="B579" s="74">
        <v>1563</v>
      </c>
      <c r="C579" s="75" t="s">
        <v>645</v>
      </c>
      <c r="D579" s="368"/>
      <c r="E579" s="369"/>
      <c r="F579" s="370"/>
      <c r="G579" s="432" t="s">
        <v>867</v>
      </c>
      <c r="H579" s="433"/>
      <c r="I579" s="433"/>
      <c r="J579" s="76">
        <f t="shared" si="52"/>
        <v>1.8997999999999997</v>
      </c>
      <c r="K579" s="74" t="s">
        <v>15</v>
      </c>
      <c r="L579">
        <f t="shared" si="53"/>
        <v>1.8997999999999997</v>
      </c>
      <c r="M579" t="s">
        <v>1462</v>
      </c>
    </row>
    <row r="580" spans="1:13" ht="33.75" customHeight="1">
      <c r="A580" s="74" t="s">
        <v>198</v>
      </c>
      <c r="B580" s="74">
        <v>1564</v>
      </c>
      <c r="C580" s="75" t="s">
        <v>646</v>
      </c>
      <c r="D580" s="368"/>
      <c r="E580" s="371"/>
      <c r="F580" s="370"/>
      <c r="G580" s="432" t="s">
        <v>868</v>
      </c>
      <c r="H580" s="433"/>
      <c r="I580" s="433"/>
      <c r="J580" s="76">
        <f t="shared" si="52"/>
        <v>13.463799999999999</v>
      </c>
      <c r="K580" s="74" t="s">
        <v>16</v>
      </c>
      <c r="L580">
        <f t="shared" si="53"/>
        <v>13.463799999999999</v>
      </c>
      <c r="M580" t="s">
        <v>1463</v>
      </c>
    </row>
    <row r="581" spans="1:13" ht="33.75" customHeight="1">
      <c r="A581" s="74" t="s">
        <v>198</v>
      </c>
      <c r="B581" s="74">
        <v>1565</v>
      </c>
      <c r="C581" s="75" t="s">
        <v>647</v>
      </c>
      <c r="D581" s="368"/>
      <c r="E581" s="371"/>
      <c r="F581" s="370"/>
      <c r="G581" s="432" t="s">
        <v>869</v>
      </c>
      <c r="H581" s="433"/>
      <c r="I581" s="433"/>
      <c r="J581" s="76">
        <f t="shared" si="52"/>
        <v>117.00289999999998</v>
      </c>
      <c r="K581" s="74" t="s">
        <v>203</v>
      </c>
      <c r="L581">
        <f t="shared" si="53"/>
        <v>117.00289999999998</v>
      </c>
      <c r="M581" t="s">
        <v>1464</v>
      </c>
    </row>
    <row r="582" spans="1:13" ht="33.75" customHeight="1">
      <c r="A582" s="74" t="s">
        <v>198</v>
      </c>
      <c r="B582" s="74">
        <v>1566</v>
      </c>
      <c r="C582" s="75" t="s">
        <v>648</v>
      </c>
      <c r="D582" s="372"/>
      <c r="E582" s="373"/>
      <c r="F582" s="374"/>
      <c r="G582" s="432" t="s">
        <v>870</v>
      </c>
      <c r="H582" s="433"/>
      <c r="I582" s="433"/>
      <c r="J582" s="76">
        <f t="shared" si="52"/>
        <v>3.8821999999999997</v>
      </c>
      <c r="K582" s="74" t="s">
        <v>15</v>
      </c>
      <c r="L582">
        <f t="shared" si="53"/>
        <v>3.8821999999999997</v>
      </c>
      <c r="M582" t="s">
        <v>1465</v>
      </c>
    </row>
    <row r="583" spans="1:13" ht="33.75" customHeight="1">
      <c r="A583" s="77" t="s">
        <v>198</v>
      </c>
      <c r="B583" s="77">
        <v>1567</v>
      </c>
      <c r="C583" s="78" t="s">
        <v>649</v>
      </c>
      <c r="D583" s="225" t="s">
        <v>1524</v>
      </c>
      <c r="E583" s="375"/>
      <c r="F583" s="376"/>
      <c r="G583" s="428" t="s">
        <v>865</v>
      </c>
      <c r="H583" s="429"/>
      <c r="I583" s="429"/>
      <c r="J583" s="79">
        <f t="shared" si="52"/>
        <v>9.541699999999999</v>
      </c>
      <c r="K583" s="77" t="s">
        <v>16</v>
      </c>
      <c r="L583">
        <f aca="true" t="shared" si="54" ref="L583:L588">J571*0.043</f>
        <v>9.541699999999999</v>
      </c>
      <c r="M583" t="s">
        <v>1466</v>
      </c>
    </row>
    <row r="584" spans="1:13" ht="33.75" customHeight="1">
      <c r="A584" s="77" t="s">
        <v>198</v>
      </c>
      <c r="B584" s="77">
        <v>1568</v>
      </c>
      <c r="C584" s="78" t="s">
        <v>650</v>
      </c>
      <c r="D584" s="377"/>
      <c r="E584" s="378"/>
      <c r="F584" s="379"/>
      <c r="G584" s="428" t="s">
        <v>866</v>
      </c>
      <c r="H584" s="429"/>
      <c r="I584" s="429"/>
      <c r="J584" s="79">
        <f t="shared" si="52"/>
        <v>41.5982</v>
      </c>
      <c r="K584" s="77" t="s">
        <v>203</v>
      </c>
      <c r="L584">
        <f t="shared" si="54"/>
        <v>41.5982</v>
      </c>
      <c r="M584" t="s">
        <v>1467</v>
      </c>
    </row>
    <row r="585" spans="1:13" ht="33.75" customHeight="1">
      <c r="A585" s="77" t="s">
        <v>198</v>
      </c>
      <c r="B585" s="77">
        <v>1569</v>
      </c>
      <c r="C585" s="78" t="s">
        <v>651</v>
      </c>
      <c r="D585" s="377"/>
      <c r="E585" s="378"/>
      <c r="F585" s="379"/>
      <c r="G585" s="428" t="s">
        <v>867</v>
      </c>
      <c r="H585" s="429"/>
      <c r="I585" s="429"/>
      <c r="J585" s="79">
        <f t="shared" si="52"/>
        <v>1.3845999999999996</v>
      </c>
      <c r="K585" s="77" t="s">
        <v>15</v>
      </c>
      <c r="L585">
        <f t="shared" si="54"/>
        <v>1.3845999999999996</v>
      </c>
      <c r="M585" t="s">
        <v>1468</v>
      </c>
    </row>
    <row r="586" spans="1:13" ht="33.75" customHeight="1">
      <c r="A586" s="77" t="s">
        <v>198</v>
      </c>
      <c r="B586" s="77">
        <v>1570</v>
      </c>
      <c r="C586" s="78" t="s">
        <v>652</v>
      </c>
      <c r="D586" s="377"/>
      <c r="E586" s="380"/>
      <c r="F586" s="379"/>
      <c r="G586" s="428" t="s">
        <v>868</v>
      </c>
      <c r="H586" s="429"/>
      <c r="I586" s="429"/>
      <c r="J586" s="79">
        <f t="shared" si="52"/>
        <v>9.812599999999998</v>
      </c>
      <c r="K586" s="77" t="s">
        <v>16</v>
      </c>
      <c r="L586">
        <f t="shared" si="54"/>
        <v>9.812599999999998</v>
      </c>
      <c r="M586" t="s">
        <v>1469</v>
      </c>
    </row>
    <row r="587" spans="1:13" ht="33.75" customHeight="1">
      <c r="A587" s="77" t="s">
        <v>198</v>
      </c>
      <c r="B587" s="77">
        <v>1571</v>
      </c>
      <c r="C587" s="78" t="s">
        <v>653</v>
      </c>
      <c r="D587" s="377"/>
      <c r="E587" s="380"/>
      <c r="F587" s="379"/>
      <c r="G587" s="428" t="s">
        <v>869</v>
      </c>
      <c r="H587" s="429"/>
      <c r="I587" s="429"/>
      <c r="J587" s="79">
        <f t="shared" si="52"/>
        <v>85.27329999999999</v>
      </c>
      <c r="K587" s="77" t="s">
        <v>203</v>
      </c>
      <c r="L587">
        <f t="shared" si="54"/>
        <v>85.27329999999999</v>
      </c>
      <c r="M587" t="s">
        <v>1470</v>
      </c>
    </row>
    <row r="588" spans="1:13" ht="33.75" customHeight="1">
      <c r="A588" s="77" t="s">
        <v>198</v>
      </c>
      <c r="B588" s="77">
        <v>1572</v>
      </c>
      <c r="C588" s="78" t="s">
        <v>654</v>
      </c>
      <c r="D588" s="381"/>
      <c r="E588" s="382"/>
      <c r="F588" s="383"/>
      <c r="G588" s="428" t="s">
        <v>870</v>
      </c>
      <c r="H588" s="429"/>
      <c r="I588" s="429"/>
      <c r="J588" s="79">
        <f t="shared" si="52"/>
        <v>2.8293999999999997</v>
      </c>
      <c r="K588" s="77" t="s">
        <v>15</v>
      </c>
      <c r="L588">
        <f t="shared" si="54"/>
        <v>2.8293999999999997</v>
      </c>
      <c r="M588" t="s">
        <v>1471</v>
      </c>
    </row>
    <row r="589" spans="1:11" s="33" customFormat="1" ht="27.75" customHeight="1" hidden="1">
      <c r="A589" s="80" t="s">
        <v>198</v>
      </c>
      <c r="B589" s="80"/>
      <c r="C589" s="81" t="s">
        <v>372</v>
      </c>
      <c r="D589" s="384" t="s">
        <v>215</v>
      </c>
      <c r="E589" s="385"/>
      <c r="F589" s="386"/>
      <c r="G589" s="426" t="s">
        <v>355</v>
      </c>
      <c r="H589" s="427"/>
      <c r="I589" s="427"/>
      <c r="J589" s="82">
        <v>5</v>
      </c>
      <c r="K589" s="80" t="s">
        <v>16</v>
      </c>
    </row>
    <row r="590" spans="1:11" s="33" customFormat="1" ht="27.75" customHeight="1" hidden="1">
      <c r="A590" s="80" t="s">
        <v>198</v>
      </c>
      <c r="B590" s="80"/>
      <c r="C590" s="81" t="s">
        <v>373</v>
      </c>
      <c r="D590" s="387"/>
      <c r="E590" s="388"/>
      <c r="F590" s="389"/>
      <c r="G590" s="426" t="s">
        <v>357</v>
      </c>
      <c r="H590" s="427"/>
      <c r="I590" s="427"/>
      <c r="J590" s="82">
        <v>21</v>
      </c>
      <c r="K590" s="80" t="s">
        <v>203</v>
      </c>
    </row>
    <row r="591" spans="1:11" s="33" customFormat="1" ht="27.75" customHeight="1" hidden="1">
      <c r="A591" s="80" t="s">
        <v>198</v>
      </c>
      <c r="B591" s="80"/>
      <c r="C591" s="81" t="s">
        <v>374</v>
      </c>
      <c r="D591" s="387"/>
      <c r="E591" s="388"/>
      <c r="F591" s="389"/>
      <c r="G591" s="426" t="s">
        <v>359</v>
      </c>
      <c r="H591" s="427"/>
      <c r="I591" s="427"/>
      <c r="J591" s="82">
        <v>1</v>
      </c>
      <c r="K591" s="80" t="s">
        <v>16</v>
      </c>
    </row>
    <row r="592" spans="1:11" s="33" customFormat="1" ht="27.75" customHeight="1" hidden="1">
      <c r="A592" s="80" t="s">
        <v>198</v>
      </c>
      <c r="B592" s="80"/>
      <c r="C592" s="81" t="s">
        <v>375</v>
      </c>
      <c r="D592" s="387"/>
      <c r="E592" s="390"/>
      <c r="F592" s="389"/>
      <c r="G592" s="426" t="s">
        <v>361</v>
      </c>
      <c r="H592" s="427"/>
      <c r="I592" s="427"/>
      <c r="J592" s="82">
        <v>5</v>
      </c>
      <c r="K592" s="80" t="s">
        <v>16</v>
      </c>
    </row>
    <row r="593" spans="1:11" s="33" customFormat="1" ht="27.75" customHeight="1" hidden="1">
      <c r="A593" s="80" t="s">
        <v>198</v>
      </c>
      <c r="B593" s="80"/>
      <c r="C593" s="81" t="s">
        <v>376</v>
      </c>
      <c r="D593" s="387"/>
      <c r="E593" s="390"/>
      <c r="F593" s="389"/>
      <c r="G593" s="426" t="s">
        <v>363</v>
      </c>
      <c r="H593" s="427"/>
      <c r="I593" s="427"/>
      <c r="J593" s="82">
        <v>43</v>
      </c>
      <c r="K593" s="80" t="s">
        <v>203</v>
      </c>
    </row>
    <row r="594" spans="1:11" s="33" customFormat="1" ht="27.75" customHeight="1" hidden="1">
      <c r="A594" s="80" t="s">
        <v>198</v>
      </c>
      <c r="B594" s="80"/>
      <c r="C594" s="81" t="s">
        <v>377</v>
      </c>
      <c r="D594" s="391"/>
      <c r="E594" s="392"/>
      <c r="F594" s="393"/>
      <c r="G594" s="426" t="s">
        <v>365</v>
      </c>
      <c r="H594" s="427"/>
      <c r="I594" s="427"/>
      <c r="J594" s="82">
        <v>1</v>
      </c>
      <c r="K594" s="80" t="s">
        <v>16</v>
      </c>
    </row>
    <row r="595" spans="1:11" s="29" customFormat="1" ht="27.75" customHeight="1" hidden="1">
      <c r="A595" s="83" t="s">
        <v>198</v>
      </c>
      <c r="B595" s="83"/>
      <c r="C595" s="84" t="s">
        <v>378</v>
      </c>
      <c r="D595" s="394" t="s">
        <v>213</v>
      </c>
      <c r="E595" s="395"/>
      <c r="F595" s="396"/>
      <c r="G595" s="424" t="s">
        <v>355</v>
      </c>
      <c r="H595" s="425"/>
      <c r="I595" s="425"/>
      <c r="J595" s="85">
        <v>4</v>
      </c>
      <c r="K595" s="83" t="s">
        <v>16</v>
      </c>
    </row>
    <row r="596" spans="1:11" s="29" customFormat="1" ht="27.75" customHeight="1" hidden="1">
      <c r="A596" s="83" t="s">
        <v>198</v>
      </c>
      <c r="B596" s="83"/>
      <c r="C596" s="84" t="s">
        <v>379</v>
      </c>
      <c r="D596" s="397"/>
      <c r="E596" s="398"/>
      <c r="F596" s="399"/>
      <c r="G596" s="424" t="s">
        <v>357</v>
      </c>
      <c r="H596" s="425"/>
      <c r="I596" s="425"/>
      <c r="J596" s="85">
        <v>19</v>
      </c>
      <c r="K596" s="83" t="s">
        <v>203</v>
      </c>
    </row>
    <row r="597" spans="1:11" s="29" customFormat="1" ht="27.75" customHeight="1" hidden="1">
      <c r="A597" s="83" t="s">
        <v>198</v>
      </c>
      <c r="B597" s="83"/>
      <c r="C597" s="84" t="s">
        <v>380</v>
      </c>
      <c r="D597" s="397"/>
      <c r="E597" s="398"/>
      <c r="F597" s="399"/>
      <c r="G597" s="424" t="s">
        <v>359</v>
      </c>
      <c r="H597" s="425"/>
      <c r="I597" s="425"/>
      <c r="J597" s="85">
        <v>1</v>
      </c>
      <c r="K597" s="83" t="s">
        <v>16</v>
      </c>
    </row>
    <row r="598" spans="1:11" s="29" customFormat="1" ht="27.75" customHeight="1" hidden="1">
      <c r="A598" s="83" t="s">
        <v>198</v>
      </c>
      <c r="B598" s="83"/>
      <c r="C598" s="84" t="s">
        <v>381</v>
      </c>
      <c r="D598" s="397"/>
      <c r="E598" s="400"/>
      <c r="F598" s="399"/>
      <c r="G598" s="424" t="s">
        <v>361</v>
      </c>
      <c r="H598" s="425"/>
      <c r="I598" s="425"/>
      <c r="J598" s="85">
        <v>4</v>
      </c>
      <c r="K598" s="83" t="s">
        <v>16</v>
      </c>
    </row>
    <row r="599" spans="1:11" s="29" customFormat="1" ht="27.75" customHeight="1" hidden="1">
      <c r="A599" s="83" t="s">
        <v>198</v>
      </c>
      <c r="B599" s="83"/>
      <c r="C599" s="84" t="s">
        <v>382</v>
      </c>
      <c r="D599" s="397"/>
      <c r="E599" s="400"/>
      <c r="F599" s="399"/>
      <c r="G599" s="424" t="s">
        <v>363</v>
      </c>
      <c r="H599" s="425"/>
      <c r="I599" s="425"/>
      <c r="J599" s="85">
        <v>39</v>
      </c>
      <c r="K599" s="83" t="s">
        <v>203</v>
      </c>
    </row>
    <row r="600" spans="1:11" s="29" customFormat="1" ht="27.75" customHeight="1" hidden="1">
      <c r="A600" s="83" t="s">
        <v>198</v>
      </c>
      <c r="B600" s="83"/>
      <c r="C600" s="84" t="s">
        <v>383</v>
      </c>
      <c r="D600" s="401"/>
      <c r="E600" s="402"/>
      <c r="F600" s="403"/>
      <c r="G600" s="424" t="s">
        <v>365</v>
      </c>
      <c r="H600" s="425"/>
      <c r="I600" s="425"/>
      <c r="J600" s="85">
        <v>1</v>
      </c>
      <c r="K600" s="83" t="s">
        <v>16</v>
      </c>
    </row>
    <row r="601" spans="1:11" s="29" customFormat="1" ht="27.75" customHeight="1" hidden="1">
      <c r="A601" s="86" t="s">
        <v>198</v>
      </c>
      <c r="B601" s="86"/>
      <c r="C601" s="87" t="s">
        <v>384</v>
      </c>
      <c r="D601" s="404" t="s">
        <v>214</v>
      </c>
      <c r="E601" s="405"/>
      <c r="F601" s="406"/>
      <c r="G601" s="422" t="s">
        <v>355</v>
      </c>
      <c r="H601" s="423"/>
      <c r="I601" s="423"/>
      <c r="J601" s="88">
        <v>4</v>
      </c>
      <c r="K601" s="86" t="s">
        <v>16</v>
      </c>
    </row>
    <row r="602" spans="1:11" s="29" customFormat="1" ht="27.75" customHeight="1" hidden="1">
      <c r="A602" s="86" t="s">
        <v>198</v>
      </c>
      <c r="B602" s="86"/>
      <c r="C602" s="87" t="s">
        <v>385</v>
      </c>
      <c r="D602" s="407"/>
      <c r="E602" s="408"/>
      <c r="F602" s="409"/>
      <c r="G602" s="422" t="s">
        <v>357</v>
      </c>
      <c r="H602" s="423"/>
      <c r="I602" s="423"/>
      <c r="J602" s="88">
        <v>17</v>
      </c>
      <c r="K602" s="86" t="s">
        <v>203</v>
      </c>
    </row>
    <row r="603" spans="1:11" s="29" customFormat="1" ht="27.75" customHeight="1" hidden="1">
      <c r="A603" s="86" t="s">
        <v>198</v>
      </c>
      <c r="B603" s="86"/>
      <c r="C603" s="87" t="s">
        <v>386</v>
      </c>
      <c r="D603" s="407"/>
      <c r="E603" s="408"/>
      <c r="F603" s="409"/>
      <c r="G603" s="422" t="s">
        <v>359</v>
      </c>
      <c r="H603" s="423"/>
      <c r="I603" s="423"/>
      <c r="J603" s="88">
        <v>1</v>
      </c>
      <c r="K603" s="86" t="s">
        <v>16</v>
      </c>
    </row>
    <row r="604" spans="1:11" s="29" customFormat="1" ht="27.75" customHeight="1" hidden="1">
      <c r="A604" s="86" t="s">
        <v>198</v>
      </c>
      <c r="B604" s="86"/>
      <c r="C604" s="87" t="s">
        <v>387</v>
      </c>
      <c r="D604" s="407"/>
      <c r="E604" s="410"/>
      <c r="F604" s="409"/>
      <c r="G604" s="422" t="s">
        <v>361</v>
      </c>
      <c r="H604" s="423"/>
      <c r="I604" s="423"/>
      <c r="J604" s="88">
        <v>4</v>
      </c>
      <c r="K604" s="86" t="s">
        <v>16</v>
      </c>
    </row>
    <row r="605" spans="1:11" s="29" customFormat="1" ht="27.75" customHeight="1" hidden="1">
      <c r="A605" s="86" t="s">
        <v>198</v>
      </c>
      <c r="B605" s="86"/>
      <c r="C605" s="87" t="s">
        <v>388</v>
      </c>
      <c r="D605" s="407"/>
      <c r="E605" s="410"/>
      <c r="F605" s="409"/>
      <c r="G605" s="422" t="s">
        <v>363</v>
      </c>
      <c r="H605" s="423"/>
      <c r="I605" s="423"/>
      <c r="J605" s="88">
        <v>35</v>
      </c>
      <c r="K605" s="86" t="s">
        <v>203</v>
      </c>
    </row>
    <row r="606" spans="1:11" s="29" customFormat="1" ht="27.75" customHeight="1" hidden="1">
      <c r="A606" s="86" t="s">
        <v>198</v>
      </c>
      <c r="B606" s="86"/>
      <c r="C606" s="87" t="s">
        <v>389</v>
      </c>
      <c r="D606" s="411"/>
      <c r="E606" s="412"/>
      <c r="F606" s="413"/>
      <c r="G606" s="422" t="s">
        <v>365</v>
      </c>
      <c r="H606" s="423"/>
      <c r="I606" s="423"/>
      <c r="J606" s="88">
        <v>1</v>
      </c>
      <c r="K606" s="86" t="s">
        <v>16</v>
      </c>
    </row>
    <row r="607" spans="1:11" ht="16.5" customHeight="1">
      <c r="A607" s="96"/>
      <c r="B607" s="96"/>
      <c r="C607" s="96"/>
      <c r="D607" s="96"/>
      <c r="E607" s="96"/>
      <c r="F607" s="96"/>
      <c r="G607" s="96"/>
      <c r="H607" s="96"/>
      <c r="I607" s="96"/>
      <c r="J607" s="96"/>
      <c r="K607" s="96"/>
    </row>
    <row r="608" spans="1:15" ht="36.75" customHeight="1">
      <c r="A608" s="70" t="s">
        <v>199</v>
      </c>
      <c r="B608" s="70">
        <v>1573</v>
      </c>
      <c r="C608" s="71" t="s">
        <v>655</v>
      </c>
      <c r="D608" s="360" t="s">
        <v>1546</v>
      </c>
      <c r="E608" s="361"/>
      <c r="F608" s="171" t="s">
        <v>1539</v>
      </c>
      <c r="G608" s="250" t="s">
        <v>200</v>
      </c>
      <c r="H608" s="430"/>
      <c r="I608" s="72" t="s">
        <v>981</v>
      </c>
      <c r="J608" s="73">
        <f>223*0.7</f>
        <v>156.1</v>
      </c>
      <c r="K608" s="70" t="s">
        <v>16</v>
      </c>
      <c r="M608" t="s">
        <v>1472</v>
      </c>
      <c r="O608" s="51"/>
    </row>
    <row r="609" spans="1:15" ht="36.75" customHeight="1">
      <c r="A609" s="70" t="s">
        <v>199</v>
      </c>
      <c r="B609" s="70">
        <v>1574</v>
      </c>
      <c r="C609" s="71" t="s">
        <v>656</v>
      </c>
      <c r="D609" s="362"/>
      <c r="E609" s="363"/>
      <c r="F609" s="172"/>
      <c r="G609" s="431" t="s">
        <v>201</v>
      </c>
      <c r="H609" s="430"/>
      <c r="I609" s="72" t="s">
        <v>982</v>
      </c>
      <c r="J609" s="73">
        <f>1006*0.7</f>
        <v>704.1999999999999</v>
      </c>
      <c r="K609" s="70" t="s">
        <v>203</v>
      </c>
      <c r="M609" t="s">
        <v>1473</v>
      </c>
      <c r="O609" s="51"/>
    </row>
    <row r="610" spans="1:15" ht="36.75" customHeight="1">
      <c r="A610" s="70" t="s">
        <v>199</v>
      </c>
      <c r="B610" s="70">
        <v>1575</v>
      </c>
      <c r="C610" s="71" t="s">
        <v>657</v>
      </c>
      <c r="D610" s="364"/>
      <c r="E610" s="365"/>
      <c r="F610" s="173"/>
      <c r="G610" s="250" t="s">
        <v>202</v>
      </c>
      <c r="H610" s="430"/>
      <c r="I610" s="95" t="s">
        <v>983</v>
      </c>
      <c r="J610" s="73">
        <f>34*0.7</f>
        <v>23.799999999999997</v>
      </c>
      <c r="K610" s="70" t="s">
        <v>15</v>
      </c>
      <c r="M610" t="s">
        <v>1474</v>
      </c>
      <c r="O610" s="51"/>
    </row>
    <row r="611" spans="1:15" ht="36.75" customHeight="1">
      <c r="A611" s="70" t="s">
        <v>199</v>
      </c>
      <c r="B611" s="70">
        <v>1576</v>
      </c>
      <c r="C611" s="71" t="s">
        <v>658</v>
      </c>
      <c r="D611" s="360" t="s">
        <v>1547</v>
      </c>
      <c r="E611" s="361"/>
      <c r="F611" s="171" t="s">
        <v>1544</v>
      </c>
      <c r="G611" s="250" t="s">
        <v>204</v>
      </c>
      <c r="H611" s="430"/>
      <c r="I611" s="72" t="s">
        <v>984</v>
      </c>
      <c r="J611" s="73">
        <f>232*0.7</f>
        <v>162.39999999999998</v>
      </c>
      <c r="K611" s="70" t="s">
        <v>16</v>
      </c>
      <c r="M611" t="s">
        <v>1475</v>
      </c>
      <c r="O611" s="51"/>
    </row>
    <row r="612" spans="1:15" ht="36.75" customHeight="1">
      <c r="A612" s="70" t="s">
        <v>199</v>
      </c>
      <c r="B612" s="70">
        <v>1577</v>
      </c>
      <c r="C612" s="71" t="s">
        <v>659</v>
      </c>
      <c r="D612" s="362"/>
      <c r="E612" s="363"/>
      <c r="F612" s="172"/>
      <c r="G612" s="431" t="s">
        <v>205</v>
      </c>
      <c r="H612" s="430"/>
      <c r="I612" s="72" t="s">
        <v>985</v>
      </c>
      <c r="J612" s="73">
        <f>2081*0.7</f>
        <v>1456.6999999999998</v>
      </c>
      <c r="K612" s="70" t="s">
        <v>203</v>
      </c>
      <c r="M612" t="s">
        <v>1476</v>
      </c>
      <c r="O612" s="51"/>
    </row>
    <row r="613" spans="1:15" ht="36.75" customHeight="1">
      <c r="A613" s="70" t="s">
        <v>199</v>
      </c>
      <c r="B613" s="70">
        <v>1578</v>
      </c>
      <c r="C613" s="71" t="s">
        <v>660</v>
      </c>
      <c r="D613" s="364"/>
      <c r="E613" s="365"/>
      <c r="F613" s="173"/>
      <c r="G613" s="250" t="s">
        <v>202</v>
      </c>
      <c r="H613" s="430"/>
      <c r="I613" s="95" t="s">
        <v>986</v>
      </c>
      <c r="J613" s="73">
        <f>69*0.7</f>
        <v>48.3</v>
      </c>
      <c r="K613" s="70" t="s">
        <v>15</v>
      </c>
      <c r="M613" t="s">
        <v>1477</v>
      </c>
      <c r="O613" s="51"/>
    </row>
    <row r="614" spans="1:13" ht="33.75" customHeight="1">
      <c r="A614" s="74" t="s">
        <v>198</v>
      </c>
      <c r="B614" s="74">
        <v>1579</v>
      </c>
      <c r="C614" s="75" t="s">
        <v>661</v>
      </c>
      <c r="D614" s="203" t="s">
        <v>1525</v>
      </c>
      <c r="E614" s="366"/>
      <c r="F614" s="367"/>
      <c r="G614" s="432" t="s">
        <v>871</v>
      </c>
      <c r="H614" s="433"/>
      <c r="I614" s="433"/>
      <c r="J614" s="76">
        <f aca="true" t="shared" si="55" ref="J614:J625">SUM(L614)</f>
        <v>9.2099</v>
      </c>
      <c r="K614" s="74" t="s">
        <v>16</v>
      </c>
      <c r="L614">
        <f aca="true" t="shared" si="56" ref="L614:L619">J608*0.059</f>
        <v>9.2099</v>
      </c>
      <c r="M614" t="s">
        <v>1478</v>
      </c>
    </row>
    <row r="615" spans="1:13" ht="33.75" customHeight="1">
      <c r="A615" s="74" t="s">
        <v>198</v>
      </c>
      <c r="B615" s="74">
        <v>1580</v>
      </c>
      <c r="C615" s="75" t="s">
        <v>662</v>
      </c>
      <c r="D615" s="368"/>
      <c r="E615" s="369"/>
      <c r="F615" s="370"/>
      <c r="G615" s="432" t="s">
        <v>872</v>
      </c>
      <c r="H615" s="433"/>
      <c r="I615" s="433"/>
      <c r="J615" s="76">
        <f t="shared" si="55"/>
        <v>41.547799999999995</v>
      </c>
      <c r="K615" s="74" t="s">
        <v>203</v>
      </c>
      <c r="L615">
        <f t="shared" si="56"/>
        <v>41.547799999999995</v>
      </c>
      <c r="M615" t="s">
        <v>1479</v>
      </c>
    </row>
    <row r="616" spans="1:13" ht="33.75" customHeight="1">
      <c r="A616" s="74" t="s">
        <v>198</v>
      </c>
      <c r="B616" s="74">
        <v>1581</v>
      </c>
      <c r="C616" s="75" t="s">
        <v>663</v>
      </c>
      <c r="D616" s="368"/>
      <c r="E616" s="369"/>
      <c r="F616" s="370"/>
      <c r="G616" s="432" t="s">
        <v>873</v>
      </c>
      <c r="H616" s="433"/>
      <c r="I616" s="433"/>
      <c r="J616" s="76">
        <f t="shared" si="55"/>
        <v>1.4041999999999997</v>
      </c>
      <c r="K616" s="74" t="s">
        <v>15</v>
      </c>
      <c r="L616">
        <f t="shared" si="56"/>
        <v>1.4041999999999997</v>
      </c>
      <c r="M616" t="s">
        <v>1480</v>
      </c>
    </row>
    <row r="617" spans="1:13" ht="33.75" customHeight="1">
      <c r="A617" s="74" t="s">
        <v>198</v>
      </c>
      <c r="B617" s="74">
        <v>1582</v>
      </c>
      <c r="C617" s="75" t="s">
        <v>664</v>
      </c>
      <c r="D617" s="368"/>
      <c r="E617" s="371"/>
      <c r="F617" s="370"/>
      <c r="G617" s="432" t="s">
        <v>874</v>
      </c>
      <c r="H617" s="433"/>
      <c r="I617" s="433"/>
      <c r="J617" s="76">
        <f t="shared" si="55"/>
        <v>9.581599999999998</v>
      </c>
      <c r="K617" s="74" t="s">
        <v>16</v>
      </c>
      <c r="L617">
        <f t="shared" si="56"/>
        <v>9.581599999999998</v>
      </c>
      <c r="M617" t="s">
        <v>1483</v>
      </c>
    </row>
    <row r="618" spans="1:13" ht="33.75" customHeight="1">
      <c r="A618" s="74" t="s">
        <v>198</v>
      </c>
      <c r="B618" s="74">
        <v>1583</v>
      </c>
      <c r="C618" s="75" t="s">
        <v>665</v>
      </c>
      <c r="D618" s="368"/>
      <c r="E618" s="371"/>
      <c r="F618" s="370"/>
      <c r="G618" s="432" t="s">
        <v>875</v>
      </c>
      <c r="H618" s="433"/>
      <c r="I618" s="433"/>
      <c r="J618" s="76">
        <f t="shared" si="55"/>
        <v>85.94529999999999</v>
      </c>
      <c r="K618" s="74" t="s">
        <v>203</v>
      </c>
      <c r="L618">
        <f t="shared" si="56"/>
        <v>85.94529999999999</v>
      </c>
      <c r="M618" t="s">
        <v>1481</v>
      </c>
    </row>
    <row r="619" spans="1:13" ht="33.75" customHeight="1">
      <c r="A619" s="74" t="s">
        <v>198</v>
      </c>
      <c r="B619" s="74">
        <v>1584</v>
      </c>
      <c r="C619" s="75" t="s">
        <v>666</v>
      </c>
      <c r="D619" s="372"/>
      <c r="E619" s="373"/>
      <c r="F619" s="374"/>
      <c r="G619" s="432" t="s">
        <v>876</v>
      </c>
      <c r="H619" s="433"/>
      <c r="I619" s="433"/>
      <c r="J619" s="76">
        <f t="shared" si="55"/>
        <v>2.8497</v>
      </c>
      <c r="K619" s="74" t="s">
        <v>15</v>
      </c>
      <c r="L619">
        <f t="shared" si="56"/>
        <v>2.8497</v>
      </c>
      <c r="M619" t="s">
        <v>1482</v>
      </c>
    </row>
    <row r="620" spans="1:13" ht="33.75" customHeight="1">
      <c r="A620" s="77" t="s">
        <v>198</v>
      </c>
      <c r="B620" s="77">
        <v>1585</v>
      </c>
      <c r="C620" s="78" t="s">
        <v>667</v>
      </c>
      <c r="D620" s="225" t="s">
        <v>1522</v>
      </c>
      <c r="E620" s="375"/>
      <c r="F620" s="376"/>
      <c r="G620" s="428" t="s">
        <v>871</v>
      </c>
      <c r="H620" s="429"/>
      <c r="I620" s="429"/>
      <c r="J620" s="79">
        <f t="shared" si="55"/>
        <v>6.712299999999999</v>
      </c>
      <c r="K620" s="77" t="s">
        <v>16</v>
      </c>
      <c r="L620" s="41">
        <f aca="true" t="shared" si="57" ref="L620:L625">J608*0.043</f>
        <v>6.712299999999999</v>
      </c>
      <c r="M620" t="s">
        <v>1484</v>
      </c>
    </row>
    <row r="621" spans="1:13" ht="33.75" customHeight="1">
      <c r="A621" s="77" t="s">
        <v>198</v>
      </c>
      <c r="B621" s="77">
        <v>1586</v>
      </c>
      <c r="C621" s="78" t="s">
        <v>668</v>
      </c>
      <c r="D621" s="377"/>
      <c r="E621" s="378"/>
      <c r="F621" s="379"/>
      <c r="G621" s="428" t="s">
        <v>872</v>
      </c>
      <c r="H621" s="429"/>
      <c r="I621" s="429"/>
      <c r="J621" s="79">
        <f t="shared" si="55"/>
        <v>30.280599999999996</v>
      </c>
      <c r="K621" s="77" t="s">
        <v>203</v>
      </c>
      <c r="L621" s="41">
        <f t="shared" si="57"/>
        <v>30.280599999999996</v>
      </c>
      <c r="M621" t="s">
        <v>1485</v>
      </c>
    </row>
    <row r="622" spans="1:13" ht="33.75" customHeight="1">
      <c r="A622" s="77" t="s">
        <v>198</v>
      </c>
      <c r="B622" s="77">
        <v>1587</v>
      </c>
      <c r="C622" s="78" t="s">
        <v>669</v>
      </c>
      <c r="D622" s="377"/>
      <c r="E622" s="378"/>
      <c r="F622" s="379"/>
      <c r="G622" s="428" t="s">
        <v>873</v>
      </c>
      <c r="H622" s="429"/>
      <c r="I622" s="429"/>
      <c r="J622" s="79">
        <f t="shared" si="55"/>
        <v>1.0233999999999999</v>
      </c>
      <c r="K622" s="77" t="s">
        <v>15</v>
      </c>
      <c r="L622" s="41">
        <f t="shared" si="57"/>
        <v>1.0233999999999999</v>
      </c>
      <c r="M622" t="s">
        <v>1486</v>
      </c>
    </row>
    <row r="623" spans="1:13" ht="33.75" customHeight="1">
      <c r="A623" s="77" t="s">
        <v>198</v>
      </c>
      <c r="B623" s="77">
        <v>1588</v>
      </c>
      <c r="C623" s="78" t="s">
        <v>670</v>
      </c>
      <c r="D623" s="377"/>
      <c r="E623" s="380"/>
      <c r="F623" s="379"/>
      <c r="G623" s="428" t="s">
        <v>874</v>
      </c>
      <c r="H623" s="429"/>
      <c r="I623" s="429"/>
      <c r="J623" s="79">
        <f t="shared" si="55"/>
        <v>6.983199999999998</v>
      </c>
      <c r="K623" s="77" t="s">
        <v>16</v>
      </c>
      <c r="L623" s="41">
        <f t="shared" si="57"/>
        <v>6.983199999999998</v>
      </c>
      <c r="M623" t="s">
        <v>1487</v>
      </c>
    </row>
    <row r="624" spans="1:13" ht="33.75" customHeight="1">
      <c r="A624" s="77" t="s">
        <v>198</v>
      </c>
      <c r="B624" s="77">
        <v>1589</v>
      </c>
      <c r="C624" s="78" t="s">
        <v>671</v>
      </c>
      <c r="D624" s="377"/>
      <c r="E624" s="380"/>
      <c r="F624" s="379"/>
      <c r="G624" s="428" t="s">
        <v>875</v>
      </c>
      <c r="H624" s="429"/>
      <c r="I624" s="429"/>
      <c r="J624" s="79">
        <f t="shared" si="55"/>
        <v>62.63809999999999</v>
      </c>
      <c r="K624" s="77" t="s">
        <v>203</v>
      </c>
      <c r="L624" s="41">
        <f t="shared" si="57"/>
        <v>62.63809999999999</v>
      </c>
      <c r="M624" t="s">
        <v>1488</v>
      </c>
    </row>
    <row r="625" spans="1:13" ht="33.75" customHeight="1">
      <c r="A625" s="77" t="s">
        <v>198</v>
      </c>
      <c r="B625" s="77">
        <v>1590</v>
      </c>
      <c r="C625" s="78" t="s">
        <v>672</v>
      </c>
      <c r="D625" s="381"/>
      <c r="E625" s="382"/>
      <c r="F625" s="383"/>
      <c r="G625" s="428" t="s">
        <v>876</v>
      </c>
      <c r="H625" s="429"/>
      <c r="I625" s="429"/>
      <c r="J625" s="79">
        <f t="shared" si="55"/>
        <v>2.0768999999999997</v>
      </c>
      <c r="K625" s="77" t="s">
        <v>15</v>
      </c>
      <c r="L625" s="41">
        <f t="shared" si="57"/>
        <v>2.0768999999999997</v>
      </c>
      <c r="M625" t="s">
        <v>1489</v>
      </c>
    </row>
    <row r="626" spans="1:11" s="33" customFormat="1" ht="27.75" customHeight="1" hidden="1">
      <c r="A626" s="80" t="s">
        <v>198</v>
      </c>
      <c r="B626" s="80"/>
      <c r="C626" s="81" t="s">
        <v>414</v>
      </c>
      <c r="D626" s="384" t="s">
        <v>212</v>
      </c>
      <c r="E626" s="385"/>
      <c r="F626" s="386"/>
      <c r="G626" s="426" t="s">
        <v>397</v>
      </c>
      <c r="H626" s="427"/>
      <c r="I626" s="427"/>
      <c r="J626" s="82">
        <v>3</v>
      </c>
      <c r="K626" s="80" t="s">
        <v>16</v>
      </c>
    </row>
    <row r="627" spans="1:11" s="33" customFormat="1" ht="27.75" customHeight="1" hidden="1">
      <c r="A627" s="80" t="s">
        <v>198</v>
      </c>
      <c r="B627" s="80"/>
      <c r="C627" s="81" t="s">
        <v>415</v>
      </c>
      <c r="D627" s="387"/>
      <c r="E627" s="388"/>
      <c r="F627" s="389"/>
      <c r="G627" s="426" t="s">
        <v>399</v>
      </c>
      <c r="H627" s="427"/>
      <c r="I627" s="427"/>
      <c r="J627" s="82">
        <v>15</v>
      </c>
      <c r="K627" s="80" t="s">
        <v>203</v>
      </c>
    </row>
    <row r="628" spans="1:11" s="33" customFormat="1" ht="27.75" customHeight="1" hidden="1">
      <c r="A628" s="80" t="s">
        <v>198</v>
      </c>
      <c r="B628" s="80"/>
      <c r="C628" s="81" t="s">
        <v>416</v>
      </c>
      <c r="D628" s="387"/>
      <c r="E628" s="388"/>
      <c r="F628" s="389"/>
      <c r="G628" s="426" t="s">
        <v>401</v>
      </c>
      <c r="H628" s="427"/>
      <c r="I628" s="427"/>
      <c r="J628" s="82">
        <v>1</v>
      </c>
      <c r="K628" s="80" t="s">
        <v>16</v>
      </c>
    </row>
    <row r="629" spans="1:11" s="33" customFormat="1" ht="27.75" customHeight="1" hidden="1">
      <c r="A629" s="80" t="s">
        <v>198</v>
      </c>
      <c r="B629" s="80"/>
      <c r="C629" s="81" t="s">
        <v>417</v>
      </c>
      <c r="D629" s="387"/>
      <c r="E629" s="390"/>
      <c r="F629" s="389"/>
      <c r="G629" s="426" t="s">
        <v>403</v>
      </c>
      <c r="H629" s="427"/>
      <c r="I629" s="427"/>
      <c r="J629" s="82">
        <v>3</v>
      </c>
      <c r="K629" s="80" t="s">
        <v>16</v>
      </c>
    </row>
    <row r="630" spans="1:11" s="33" customFormat="1" ht="27.75" customHeight="1" hidden="1">
      <c r="A630" s="80" t="s">
        <v>198</v>
      </c>
      <c r="B630" s="80"/>
      <c r="C630" s="81" t="s">
        <v>418</v>
      </c>
      <c r="D630" s="387"/>
      <c r="E630" s="390"/>
      <c r="F630" s="389"/>
      <c r="G630" s="426" t="s">
        <v>405</v>
      </c>
      <c r="H630" s="427"/>
      <c r="I630" s="427"/>
      <c r="J630" s="82">
        <v>31</v>
      </c>
      <c r="K630" s="80" t="s">
        <v>203</v>
      </c>
    </row>
    <row r="631" spans="1:11" s="33" customFormat="1" ht="27.75" customHeight="1" hidden="1">
      <c r="A631" s="80" t="s">
        <v>198</v>
      </c>
      <c r="B631" s="80"/>
      <c r="C631" s="81" t="s">
        <v>419</v>
      </c>
      <c r="D631" s="391"/>
      <c r="E631" s="392"/>
      <c r="F631" s="393"/>
      <c r="G631" s="426" t="s">
        <v>407</v>
      </c>
      <c r="H631" s="427"/>
      <c r="I631" s="427"/>
      <c r="J631" s="82">
        <v>1</v>
      </c>
      <c r="K631" s="80" t="s">
        <v>16</v>
      </c>
    </row>
    <row r="632" spans="1:11" s="29" customFormat="1" ht="27.75" customHeight="1" hidden="1">
      <c r="A632" s="83" t="s">
        <v>198</v>
      </c>
      <c r="B632" s="83"/>
      <c r="C632" s="84" t="s">
        <v>420</v>
      </c>
      <c r="D632" s="394" t="s">
        <v>213</v>
      </c>
      <c r="E632" s="395"/>
      <c r="F632" s="396"/>
      <c r="G632" s="424" t="s">
        <v>397</v>
      </c>
      <c r="H632" s="425"/>
      <c r="I632" s="425"/>
      <c r="J632" s="85">
        <v>3</v>
      </c>
      <c r="K632" s="83" t="s">
        <v>16</v>
      </c>
    </row>
    <row r="633" spans="1:11" s="29" customFormat="1" ht="27.75" customHeight="1" hidden="1">
      <c r="A633" s="83" t="s">
        <v>198</v>
      </c>
      <c r="B633" s="83"/>
      <c r="C633" s="84" t="s">
        <v>421</v>
      </c>
      <c r="D633" s="397"/>
      <c r="E633" s="398"/>
      <c r="F633" s="399"/>
      <c r="G633" s="424" t="s">
        <v>399</v>
      </c>
      <c r="H633" s="425"/>
      <c r="I633" s="425"/>
      <c r="J633" s="85">
        <v>14</v>
      </c>
      <c r="K633" s="83" t="s">
        <v>203</v>
      </c>
    </row>
    <row r="634" spans="1:11" s="29" customFormat="1" ht="27.75" customHeight="1" hidden="1">
      <c r="A634" s="83" t="s">
        <v>198</v>
      </c>
      <c r="B634" s="83"/>
      <c r="C634" s="84" t="s">
        <v>422</v>
      </c>
      <c r="D634" s="397"/>
      <c r="E634" s="398"/>
      <c r="F634" s="399"/>
      <c r="G634" s="424" t="s">
        <v>401</v>
      </c>
      <c r="H634" s="425"/>
      <c r="I634" s="425"/>
      <c r="J634" s="85">
        <v>1</v>
      </c>
      <c r="K634" s="83" t="s">
        <v>16</v>
      </c>
    </row>
    <row r="635" spans="1:11" s="29" customFormat="1" ht="27.75" customHeight="1" hidden="1">
      <c r="A635" s="83" t="s">
        <v>198</v>
      </c>
      <c r="B635" s="83"/>
      <c r="C635" s="84" t="s">
        <v>423</v>
      </c>
      <c r="D635" s="397"/>
      <c r="E635" s="400"/>
      <c r="F635" s="399"/>
      <c r="G635" s="424" t="s">
        <v>403</v>
      </c>
      <c r="H635" s="425"/>
      <c r="I635" s="425"/>
      <c r="J635" s="85">
        <v>3</v>
      </c>
      <c r="K635" s="83" t="s">
        <v>16</v>
      </c>
    </row>
    <row r="636" spans="1:11" s="29" customFormat="1" ht="27.75" customHeight="1" hidden="1">
      <c r="A636" s="83" t="s">
        <v>198</v>
      </c>
      <c r="B636" s="83"/>
      <c r="C636" s="84" t="s">
        <v>424</v>
      </c>
      <c r="D636" s="397"/>
      <c r="E636" s="400"/>
      <c r="F636" s="399"/>
      <c r="G636" s="424" t="s">
        <v>405</v>
      </c>
      <c r="H636" s="425"/>
      <c r="I636" s="425"/>
      <c r="J636" s="85">
        <v>28</v>
      </c>
      <c r="K636" s="83" t="s">
        <v>203</v>
      </c>
    </row>
    <row r="637" spans="1:11" s="29" customFormat="1" ht="27.75" customHeight="1" hidden="1">
      <c r="A637" s="83" t="s">
        <v>198</v>
      </c>
      <c r="B637" s="83"/>
      <c r="C637" s="84" t="s">
        <v>425</v>
      </c>
      <c r="D637" s="401"/>
      <c r="E637" s="402"/>
      <c r="F637" s="403"/>
      <c r="G637" s="424" t="s">
        <v>407</v>
      </c>
      <c r="H637" s="425"/>
      <c r="I637" s="425"/>
      <c r="J637" s="85">
        <v>1</v>
      </c>
      <c r="K637" s="83" t="s">
        <v>16</v>
      </c>
    </row>
    <row r="638" spans="1:11" s="29" customFormat="1" ht="27.75" customHeight="1" hidden="1">
      <c r="A638" s="86" t="s">
        <v>198</v>
      </c>
      <c r="B638" s="86"/>
      <c r="C638" s="87" t="s">
        <v>426</v>
      </c>
      <c r="D638" s="404" t="s">
        <v>214</v>
      </c>
      <c r="E638" s="405"/>
      <c r="F638" s="406"/>
      <c r="G638" s="422" t="s">
        <v>397</v>
      </c>
      <c r="H638" s="423"/>
      <c r="I638" s="423"/>
      <c r="J638" s="88">
        <v>2</v>
      </c>
      <c r="K638" s="86" t="s">
        <v>16</v>
      </c>
    </row>
    <row r="639" spans="1:11" s="29" customFormat="1" ht="27.75" customHeight="1" hidden="1">
      <c r="A639" s="86" t="s">
        <v>198</v>
      </c>
      <c r="B639" s="86"/>
      <c r="C639" s="87" t="s">
        <v>427</v>
      </c>
      <c r="D639" s="407"/>
      <c r="E639" s="408"/>
      <c r="F639" s="409"/>
      <c r="G639" s="422" t="s">
        <v>399</v>
      </c>
      <c r="H639" s="423"/>
      <c r="I639" s="423"/>
      <c r="J639" s="88">
        <v>12</v>
      </c>
      <c r="K639" s="86" t="s">
        <v>203</v>
      </c>
    </row>
    <row r="640" spans="1:11" s="29" customFormat="1" ht="27.75" customHeight="1" hidden="1">
      <c r="A640" s="86" t="s">
        <v>198</v>
      </c>
      <c r="B640" s="86"/>
      <c r="C640" s="87" t="s">
        <v>428</v>
      </c>
      <c r="D640" s="407"/>
      <c r="E640" s="408"/>
      <c r="F640" s="409"/>
      <c r="G640" s="422" t="s">
        <v>401</v>
      </c>
      <c r="H640" s="423"/>
      <c r="I640" s="423"/>
      <c r="J640" s="88">
        <v>1</v>
      </c>
      <c r="K640" s="86" t="s">
        <v>16</v>
      </c>
    </row>
    <row r="641" spans="1:11" s="29" customFormat="1" ht="27.75" customHeight="1" hidden="1">
      <c r="A641" s="86" t="s">
        <v>198</v>
      </c>
      <c r="B641" s="86"/>
      <c r="C641" s="87" t="s">
        <v>429</v>
      </c>
      <c r="D641" s="407"/>
      <c r="E641" s="410"/>
      <c r="F641" s="409"/>
      <c r="G641" s="422" t="s">
        <v>403</v>
      </c>
      <c r="H641" s="423"/>
      <c r="I641" s="423"/>
      <c r="J641" s="88">
        <v>3</v>
      </c>
      <c r="K641" s="86" t="s">
        <v>16</v>
      </c>
    </row>
    <row r="642" spans="1:11" s="29" customFormat="1" ht="27.75" customHeight="1" hidden="1">
      <c r="A642" s="86" t="s">
        <v>198</v>
      </c>
      <c r="B642" s="86"/>
      <c r="C642" s="87" t="s">
        <v>430</v>
      </c>
      <c r="D642" s="407"/>
      <c r="E642" s="410"/>
      <c r="F642" s="409"/>
      <c r="G642" s="422" t="s">
        <v>405</v>
      </c>
      <c r="H642" s="423"/>
      <c r="I642" s="423"/>
      <c r="J642" s="88">
        <v>25</v>
      </c>
      <c r="K642" s="86" t="s">
        <v>203</v>
      </c>
    </row>
    <row r="643" spans="1:11" s="29" customFormat="1" ht="27.75" customHeight="1" hidden="1">
      <c r="A643" s="86" t="s">
        <v>198</v>
      </c>
      <c r="B643" s="86"/>
      <c r="C643" s="87" t="s">
        <v>431</v>
      </c>
      <c r="D643" s="411"/>
      <c r="E643" s="412"/>
      <c r="F643" s="413"/>
      <c r="G643" s="422" t="s">
        <v>407</v>
      </c>
      <c r="H643" s="423"/>
      <c r="I643" s="423"/>
      <c r="J643" s="88">
        <v>1</v>
      </c>
      <c r="K643" s="86" t="s">
        <v>16</v>
      </c>
    </row>
    <row r="644" spans="1:11" s="34" customFormat="1" ht="16.5" customHeight="1">
      <c r="A644" s="89"/>
      <c r="B644" s="89"/>
      <c r="C644" s="90"/>
      <c r="D644" s="91"/>
      <c r="E644" s="91"/>
      <c r="F644" s="91"/>
      <c r="G644" s="91"/>
      <c r="H644" s="92"/>
      <c r="I644" s="92"/>
      <c r="J644" s="93"/>
      <c r="K644" s="89"/>
    </row>
    <row r="645" spans="1:15" ht="39" customHeight="1">
      <c r="A645" s="70" t="s">
        <v>199</v>
      </c>
      <c r="B645" s="70">
        <v>1591</v>
      </c>
      <c r="C645" s="71" t="s">
        <v>673</v>
      </c>
      <c r="D645" s="360" t="s">
        <v>1548</v>
      </c>
      <c r="E645" s="361"/>
      <c r="F645" s="171" t="s">
        <v>1539</v>
      </c>
      <c r="G645" s="250" t="s">
        <v>200</v>
      </c>
      <c r="H645" s="430"/>
      <c r="I645" s="72" t="s">
        <v>981</v>
      </c>
      <c r="J645" s="73">
        <f>223*0.7</f>
        <v>156.1</v>
      </c>
      <c r="K645" s="70" t="s">
        <v>16</v>
      </c>
      <c r="M645" t="s">
        <v>1472</v>
      </c>
      <c r="O645" s="51"/>
    </row>
    <row r="646" spans="1:15" ht="39" customHeight="1">
      <c r="A646" s="70" t="s">
        <v>199</v>
      </c>
      <c r="B646" s="70">
        <v>1592</v>
      </c>
      <c r="C646" s="71" t="s">
        <v>674</v>
      </c>
      <c r="D646" s="362"/>
      <c r="E646" s="363"/>
      <c r="F646" s="172"/>
      <c r="G646" s="431" t="s">
        <v>201</v>
      </c>
      <c r="H646" s="430"/>
      <c r="I646" s="72" t="s">
        <v>982</v>
      </c>
      <c r="J646" s="73">
        <f>1006*0.7</f>
        <v>704.1999999999999</v>
      </c>
      <c r="K646" s="70" t="s">
        <v>203</v>
      </c>
      <c r="M646" t="s">
        <v>1473</v>
      </c>
      <c r="O646" s="51"/>
    </row>
    <row r="647" spans="1:15" ht="39" customHeight="1">
      <c r="A647" s="70" t="s">
        <v>199</v>
      </c>
      <c r="B647" s="70">
        <v>1593</v>
      </c>
      <c r="C647" s="71" t="s">
        <v>675</v>
      </c>
      <c r="D647" s="364"/>
      <c r="E647" s="365"/>
      <c r="F647" s="173"/>
      <c r="G647" s="250" t="s">
        <v>202</v>
      </c>
      <c r="H647" s="430"/>
      <c r="I647" s="95" t="s">
        <v>983</v>
      </c>
      <c r="J647" s="73">
        <f>34*0.7</f>
        <v>23.799999999999997</v>
      </c>
      <c r="K647" s="70" t="s">
        <v>15</v>
      </c>
      <c r="M647" t="s">
        <v>1474</v>
      </c>
      <c r="O647" s="51"/>
    </row>
    <row r="648" spans="1:15" ht="39" customHeight="1">
      <c r="A648" s="70" t="s">
        <v>199</v>
      </c>
      <c r="B648" s="70">
        <v>1594</v>
      </c>
      <c r="C648" s="71" t="s">
        <v>676</v>
      </c>
      <c r="D648" s="360" t="s">
        <v>1549</v>
      </c>
      <c r="E648" s="361"/>
      <c r="F648" s="171" t="s">
        <v>1544</v>
      </c>
      <c r="G648" s="250" t="s">
        <v>204</v>
      </c>
      <c r="H648" s="430"/>
      <c r="I648" s="72" t="s">
        <v>984</v>
      </c>
      <c r="J648" s="73">
        <f>232*0.7</f>
        <v>162.39999999999998</v>
      </c>
      <c r="K648" s="70" t="s">
        <v>16</v>
      </c>
      <c r="M648" t="s">
        <v>1475</v>
      </c>
      <c r="O648" s="51"/>
    </row>
    <row r="649" spans="1:15" ht="39" customHeight="1">
      <c r="A649" s="70" t="s">
        <v>199</v>
      </c>
      <c r="B649" s="70">
        <v>1595</v>
      </c>
      <c r="C649" s="71" t="s">
        <v>677</v>
      </c>
      <c r="D649" s="362"/>
      <c r="E649" s="363"/>
      <c r="F649" s="172"/>
      <c r="G649" s="431" t="s">
        <v>205</v>
      </c>
      <c r="H649" s="430"/>
      <c r="I649" s="72" t="s">
        <v>985</v>
      </c>
      <c r="J649" s="73">
        <f>2081*0.7</f>
        <v>1456.6999999999998</v>
      </c>
      <c r="K649" s="70" t="s">
        <v>203</v>
      </c>
      <c r="M649" t="s">
        <v>1476</v>
      </c>
      <c r="O649" s="51"/>
    </row>
    <row r="650" spans="1:15" ht="39" customHeight="1">
      <c r="A650" s="70" t="s">
        <v>199</v>
      </c>
      <c r="B650" s="70">
        <v>1596</v>
      </c>
      <c r="C650" s="71" t="s">
        <v>678</v>
      </c>
      <c r="D650" s="364"/>
      <c r="E650" s="365"/>
      <c r="F650" s="173"/>
      <c r="G650" s="250" t="s">
        <v>202</v>
      </c>
      <c r="H650" s="430"/>
      <c r="I650" s="95" t="s">
        <v>986</v>
      </c>
      <c r="J650" s="73">
        <f>69*0.7</f>
        <v>48.3</v>
      </c>
      <c r="K650" s="70" t="s">
        <v>15</v>
      </c>
      <c r="M650" t="s">
        <v>1477</v>
      </c>
      <c r="O650" s="51"/>
    </row>
    <row r="651" spans="1:13" ht="33.75" customHeight="1">
      <c r="A651" s="74" t="s">
        <v>198</v>
      </c>
      <c r="B651" s="74">
        <v>1597</v>
      </c>
      <c r="C651" s="75" t="s">
        <v>679</v>
      </c>
      <c r="D651" s="203" t="s">
        <v>1525</v>
      </c>
      <c r="E651" s="366"/>
      <c r="F651" s="367"/>
      <c r="G651" s="432" t="s">
        <v>877</v>
      </c>
      <c r="H651" s="433"/>
      <c r="I651" s="433"/>
      <c r="J651" s="76">
        <f aca="true" t="shared" si="58" ref="J651:J662">SUM(L651)</f>
        <v>9.2099</v>
      </c>
      <c r="K651" s="74" t="s">
        <v>16</v>
      </c>
      <c r="L651">
        <f aca="true" t="shared" si="59" ref="L651:L656">J645*0.059</f>
        <v>9.2099</v>
      </c>
      <c r="M651" t="s">
        <v>1490</v>
      </c>
    </row>
    <row r="652" spans="1:13" ht="33.75" customHeight="1">
      <c r="A652" s="74" t="s">
        <v>198</v>
      </c>
      <c r="B652" s="74">
        <v>1598</v>
      </c>
      <c r="C652" s="75" t="s">
        <v>680</v>
      </c>
      <c r="D652" s="368"/>
      <c r="E652" s="369"/>
      <c r="F652" s="370"/>
      <c r="G652" s="432" t="s">
        <v>878</v>
      </c>
      <c r="H652" s="433"/>
      <c r="I652" s="433"/>
      <c r="J652" s="76">
        <f t="shared" si="58"/>
        <v>41.547799999999995</v>
      </c>
      <c r="K652" s="74" t="s">
        <v>203</v>
      </c>
      <c r="L652">
        <f t="shared" si="59"/>
        <v>41.547799999999995</v>
      </c>
      <c r="M652" t="s">
        <v>1491</v>
      </c>
    </row>
    <row r="653" spans="1:13" ht="33.75" customHeight="1">
      <c r="A653" s="74" t="s">
        <v>198</v>
      </c>
      <c r="B653" s="74">
        <v>1599</v>
      </c>
      <c r="C653" s="75" t="s">
        <v>681</v>
      </c>
      <c r="D653" s="368"/>
      <c r="E653" s="369"/>
      <c r="F653" s="370"/>
      <c r="G653" s="432" t="s">
        <v>879</v>
      </c>
      <c r="H653" s="433"/>
      <c r="I653" s="433"/>
      <c r="J653" s="76">
        <f t="shared" si="58"/>
        <v>1.4041999999999997</v>
      </c>
      <c r="K653" s="74" t="s">
        <v>15</v>
      </c>
      <c r="L653">
        <f t="shared" si="59"/>
        <v>1.4041999999999997</v>
      </c>
      <c r="M653" t="s">
        <v>1492</v>
      </c>
    </row>
    <row r="654" spans="1:13" ht="33.75" customHeight="1">
      <c r="A654" s="74" t="s">
        <v>198</v>
      </c>
      <c r="B654" s="74">
        <v>1600</v>
      </c>
      <c r="C654" s="75" t="s">
        <v>682</v>
      </c>
      <c r="D654" s="368"/>
      <c r="E654" s="371"/>
      <c r="F654" s="370"/>
      <c r="G654" s="432" t="s">
        <v>880</v>
      </c>
      <c r="H654" s="433"/>
      <c r="I654" s="433"/>
      <c r="J654" s="76">
        <f t="shared" si="58"/>
        <v>9.581599999999998</v>
      </c>
      <c r="K654" s="74" t="s">
        <v>16</v>
      </c>
      <c r="L654">
        <f t="shared" si="59"/>
        <v>9.581599999999998</v>
      </c>
      <c r="M654" t="s">
        <v>1493</v>
      </c>
    </row>
    <row r="655" spans="1:13" ht="33.75" customHeight="1">
      <c r="A655" s="74" t="s">
        <v>198</v>
      </c>
      <c r="B655" s="74">
        <v>1601</v>
      </c>
      <c r="C655" s="75" t="s">
        <v>683</v>
      </c>
      <c r="D655" s="368"/>
      <c r="E655" s="371"/>
      <c r="F655" s="370"/>
      <c r="G655" s="432" t="s">
        <v>881</v>
      </c>
      <c r="H655" s="433"/>
      <c r="I655" s="433"/>
      <c r="J655" s="76">
        <f t="shared" si="58"/>
        <v>85.94529999999999</v>
      </c>
      <c r="K655" s="74" t="s">
        <v>203</v>
      </c>
      <c r="L655">
        <f t="shared" si="59"/>
        <v>85.94529999999999</v>
      </c>
      <c r="M655" t="s">
        <v>1494</v>
      </c>
    </row>
    <row r="656" spans="1:13" ht="33.75" customHeight="1">
      <c r="A656" s="74" t="s">
        <v>198</v>
      </c>
      <c r="B656" s="74">
        <v>1602</v>
      </c>
      <c r="C656" s="75" t="s">
        <v>684</v>
      </c>
      <c r="D656" s="372"/>
      <c r="E656" s="373"/>
      <c r="F656" s="374"/>
      <c r="G656" s="432" t="s">
        <v>882</v>
      </c>
      <c r="H656" s="433"/>
      <c r="I656" s="433"/>
      <c r="J656" s="76">
        <f t="shared" si="58"/>
        <v>2.8497</v>
      </c>
      <c r="K656" s="74" t="s">
        <v>15</v>
      </c>
      <c r="L656">
        <f t="shared" si="59"/>
        <v>2.8497</v>
      </c>
      <c r="M656" t="s">
        <v>1495</v>
      </c>
    </row>
    <row r="657" spans="1:13" ht="33.75" customHeight="1">
      <c r="A657" s="77" t="s">
        <v>198</v>
      </c>
      <c r="B657" s="77">
        <v>1603</v>
      </c>
      <c r="C657" s="78" t="s">
        <v>685</v>
      </c>
      <c r="D657" s="225" t="s">
        <v>1522</v>
      </c>
      <c r="E657" s="375"/>
      <c r="F657" s="376"/>
      <c r="G657" s="428" t="s">
        <v>877</v>
      </c>
      <c r="H657" s="429"/>
      <c r="I657" s="429"/>
      <c r="J657" s="79">
        <f t="shared" si="58"/>
        <v>6.712299999999999</v>
      </c>
      <c r="K657" s="77" t="s">
        <v>16</v>
      </c>
      <c r="L657">
        <f aca="true" t="shared" si="60" ref="L657:L662">J645*0.043</f>
        <v>6.712299999999999</v>
      </c>
      <c r="M657" t="s">
        <v>1496</v>
      </c>
    </row>
    <row r="658" spans="1:13" ht="33.75" customHeight="1">
      <c r="A658" s="77" t="s">
        <v>198</v>
      </c>
      <c r="B658" s="77">
        <v>1604</v>
      </c>
      <c r="C658" s="78" t="s">
        <v>686</v>
      </c>
      <c r="D658" s="377"/>
      <c r="E658" s="378"/>
      <c r="F658" s="379"/>
      <c r="G658" s="428" t="s">
        <v>878</v>
      </c>
      <c r="H658" s="429"/>
      <c r="I658" s="429"/>
      <c r="J658" s="79">
        <f t="shared" si="58"/>
        <v>30.280599999999996</v>
      </c>
      <c r="K658" s="77" t="s">
        <v>203</v>
      </c>
      <c r="L658">
        <f t="shared" si="60"/>
        <v>30.280599999999996</v>
      </c>
      <c r="M658" t="s">
        <v>1497</v>
      </c>
    </row>
    <row r="659" spans="1:13" ht="33.75" customHeight="1">
      <c r="A659" s="77" t="s">
        <v>198</v>
      </c>
      <c r="B659" s="77">
        <v>1605</v>
      </c>
      <c r="C659" s="78" t="s">
        <v>687</v>
      </c>
      <c r="D659" s="377"/>
      <c r="E659" s="378"/>
      <c r="F659" s="379"/>
      <c r="G659" s="428" t="s">
        <v>879</v>
      </c>
      <c r="H659" s="429"/>
      <c r="I659" s="429"/>
      <c r="J659" s="79">
        <f t="shared" si="58"/>
        <v>1.0233999999999999</v>
      </c>
      <c r="K659" s="77" t="s">
        <v>15</v>
      </c>
      <c r="L659">
        <f t="shared" si="60"/>
        <v>1.0233999999999999</v>
      </c>
      <c r="M659" t="s">
        <v>1498</v>
      </c>
    </row>
    <row r="660" spans="1:13" ht="33.75" customHeight="1">
      <c r="A660" s="77" t="s">
        <v>198</v>
      </c>
      <c r="B660" s="77">
        <v>1606</v>
      </c>
      <c r="C660" s="78" t="s">
        <v>688</v>
      </c>
      <c r="D660" s="377"/>
      <c r="E660" s="380"/>
      <c r="F660" s="379"/>
      <c r="G660" s="428" t="s">
        <v>880</v>
      </c>
      <c r="H660" s="429"/>
      <c r="I660" s="429"/>
      <c r="J660" s="79">
        <f t="shared" si="58"/>
        <v>6.983199999999998</v>
      </c>
      <c r="K660" s="77" t="s">
        <v>16</v>
      </c>
      <c r="L660">
        <f t="shared" si="60"/>
        <v>6.983199999999998</v>
      </c>
      <c r="M660" t="s">
        <v>1499</v>
      </c>
    </row>
    <row r="661" spans="1:13" ht="33.75" customHeight="1">
      <c r="A661" s="77" t="s">
        <v>198</v>
      </c>
      <c r="B661" s="77">
        <v>1607</v>
      </c>
      <c r="C661" s="78" t="s">
        <v>689</v>
      </c>
      <c r="D661" s="377"/>
      <c r="E661" s="380"/>
      <c r="F661" s="379"/>
      <c r="G661" s="428" t="s">
        <v>881</v>
      </c>
      <c r="H661" s="429"/>
      <c r="I661" s="429"/>
      <c r="J661" s="79">
        <f t="shared" si="58"/>
        <v>62.63809999999999</v>
      </c>
      <c r="K661" s="77" t="s">
        <v>203</v>
      </c>
      <c r="L661">
        <f t="shared" si="60"/>
        <v>62.63809999999999</v>
      </c>
      <c r="M661" t="s">
        <v>1501</v>
      </c>
    </row>
    <row r="662" spans="1:13" ht="33.75" customHeight="1">
      <c r="A662" s="77" t="s">
        <v>198</v>
      </c>
      <c r="B662" s="77">
        <v>1608</v>
      </c>
      <c r="C662" s="78" t="s">
        <v>690</v>
      </c>
      <c r="D662" s="381"/>
      <c r="E662" s="382"/>
      <c r="F662" s="383"/>
      <c r="G662" s="428" t="s">
        <v>882</v>
      </c>
      <c r="H662" s="429"/>
      <c r="I662" s="429"/>
      <c r="J662" s="79">
        <f t="shared" si="58"/>
        <v>2.0768999999999997</v>
      </c>
      <c r="K662" s="77" t="s">
        <v>15</v>
      </c>
      <c r="L662">
        <f t="shared" si="60"/>
        <v>2.0768999999999997</v>
      </c>
      <c r="M662" t="s">
        <v>1500</v>
      </c>
    </row>
    <row r="663" spans="1:11" s="33" customFormat="1" ht="27.75" customHeight="1" hidden="1">
      <c r="A663" s="30" t="s">
        <v>198</v>
      </c>
      <c r="B663" s="30"/>
      <c r="C663" s="31" t="s">
        <v>456</v>
      </c>
      <c r="D663" s="434" t="s">
        <v>212</v>
      </c>
      <c r="E663" s="435"/>
      <c r="F663" s="436"/>
      <c r="G663" s="444" t="s">
        <v>439</v>
      </c>
      <c r="H663" s="445"/>
      <c r="I663" s="445"/>
      <c r="J663" s="32">
        <v>3</v>
      </c>
      <c r="K663" s="30" t="s">
        <v>16</v>
      </c>
    </row>
    <row r="664" spans="1:11" s="33" customFormat="1" ht="27.75" customHeight="1" hidden="1">
      <c r="A664" s="30" t="s">
        <v>198</v>
      </c>
      <c r="B664" s="30"/>
      <c r="C664" s="31" t="s">
        <v>457</v>
      </c>
      <c r="D664" s="437"/>
      <c r="E664" s="438"/>
      <c r="F664" s="439"/>
      <c r="G664" s="444" t="s">
        <v>441</v>
      </c>
      <c r="H664" s="445"/>
      <c r="I664" s="445"/>
      <c r="J664" s="32">
        <v>15</v>
      </c>
      <c r="K664" s="30" t="s">
        <v>203</v>
      </c>
    </row>
    <row r="665" spans="1:11" s="33" customFormat="1" ht="27.75" customHeight="1" hidden="1">
      <c r="A665" s="30" t="s">
        <v>198</v>
      </c>
      <c r="B665" s="30"/>
      <c r="C665" s="31" t="s">
        <v>458</v>
      </c>
      <c r="D665" s="437"/>
      <c r="E665" s="438"/>
      <c r="F665" s="439"/>
      <c r="G665" s="444" t="s">
        <v>443</v>
      </c>
      <c r="H665" s="445"/>
      <c r="I665" s="445"/>
      <c r="J665" s="32">
        <v>1</v>
      </c>
      <c r="K665" s="30" t="s">
        <v>16</v>
      </c>
    </row>
    <row r="666" spans="1:11" s="33" customFormat="1" ht="27.75" customHeight="1" hidden="1">
      <c r="A666" s="30" t="s">
        <v>198</v>
      </c>
      <c r="B666" s="30"/>
      <c r="C666" s="31" t="s">
        <v>459</v>
      </c>
      <c r="D666" s="437"/>
      <c r="E666" s="440"/>
      <c r="F666" s="439"/>
      <c r="G666" s="444" t="s">
        <v>445</v>
      </c>
      <c r="H666" s="445"/>
      <c r="I666" s="445"/>
      <c r="J666" s="32">
        <v>3</v>
      </c>
      <c r="K666" s="30" t="s">
        <v>16</v>
      </c>
    </row>
    <row r="667" spans="1:11" s="33" customFormat="1" ht="27.75" customHeight="1" hidden="1">
      <c r="A667" s="30" t="s">
        <v>198</v>
      </c>
      <c r="B667" s="30"/>
      <c r="C667" s="31" t="s">
        <v>460</v>
      </c>
      <c r="D667" s="437"/>
      <c r="E667" s="440"/>
      <c r="F667" s="439"/>
      <c r="G667" s="444" t="s">
        <v>447</v>
      </c>
      <c r="H667" s="445"/>
      <c r="I667" s="445"/>
      <c r="J667" s="32">
        <v>31</v>
      </c>
      <c r="K667" s="30" t="s">
        <v>203</v>
      </c>
    </row>
    <row r="668" spans="1:11" s="33" customFormat="1" ht="27.75" customHeight="1" hidden="1">
      <c r="A668" s="30" t="s">
        <v>198</v>
      </c>
      <c r="B668" s="30"/>
      <c r="C668" s="31" t="s">
        <v>461</v>
      </c>
      <c r="D668" s="441"/>
      <c r="E668" s="442"/>
      <c r="F668" s="443"/>
      <c r="G668" s="444" t="s">
        <v>449</v>
      </c>
      <c r="H668" s="445"/>
      <c r="I668" s="445"/>
      <c r="J668" s="32">
        <v>1</v>
      </c>
      <c r="K668" s="30" t="s">
        <v>16</v>
      </c>
    </row>
    <row r="669" spans="1:11" s="29" customFormat="1" ht="27.75" customHeight="1" hidden="1">
      <c r="A669" s="22" t="s">
        <v>198</v>
      </c>
      <c r="B669" s="22"/>
      <c r="C669" s="23" t="s">
        <v>462</v>
      </c>
      <c r="D669" s="446" t="s">
        <v>213</v>
      </c>
      <c r="E669" s="447"/>
      <c r="F669" s="448"/>
      <c r="G669" s="456" t="s">
        <v>439</v>
      </c>
      <c r="H669" s="457"/>
      <c r="I669" s="457"/>
      <c r="J669" s="24">
        <v>3</v>
      </c>
      <c r="K669" s="22" t="s">
        <v>16</v>
      </c>
    </row>
    <row r="670" spans="1:11" s="29" customFormat="1" ht="27.75" customHeight="1" hidden="1">
      <c r="A670" s="22" t="s">
        <v>198</v>
      </c>
      <c r="B670" s="22"/>
      <c r="C670" s="23" t="s">
        <v>463</v>
      </c>
      <c r="D670" s="449"/>
      <c r="E670" s="450"/>
      <c r="F670" s="451"/>
      <c r="G670" s="456" t="s">
        <v>441</v>
      </c>
      <c r="H670" s="457"/>
      <c r="I670" s="457"/>
      <c r="J670" s="24">
        <v>14</v>
      </c>
      <c r="K670" s="22" t="s">
        <v>203</v>
      </c>
    </row>
    <row r="671" spans="1:11" s="29" customFormat="1" ht="27.75" customHeight="1" hidden="1">
      <c r="A671" s="22" t="s">
        <v>198</v>
      </c>
      <c r="B671" s="22"/>
      <c r="C671" s="23" t="s">
        <v>464</v>
      </c>
      <c r="D671" s="449"/>
      <c r="E671" s="450"/>
      <c r="F671" s="451"/>
      <c r="G671" s="456" t="s">
        <v>443</v>
      </c>
      <c r="H671" s="457"/>
      <c r="I671" s="457"/>
      <c r="J671" s="24">
        <v>1</v>
      </c>
      <c r="K671" s="22" t="s">
        <v>16</v>
      </c>
    </row>
    <row r="672" spans="1:11" s="29" customFormat="1" ht="27.75" customHeight="1" hidden="1">
      <c r="A672" s="22" t="s">
        <v>198</v>
      </c>
      <c r="B672" s="22"/>
      <c r="C672" s="23" t="s">
        <v>465</v>
      </c>
      <c r="D672" s="449"/>
      <c r="E672" s="452"/>
      <c r="F672" s="451"/>
      <c r="G672" s="456" t="s">
        <v>445</v>
      </c>
      <c r="H672" s="457"/>
      <c r="I672" s="457"/>
      <c r="J672" s="24">
        <v>3</v>
      </c>
      <c r="K672" s="22" t="s">
        <v>16</v>
      </c>
    </row>
    <row r="673" spans="1:11" s="29" customFormat="1" ht="27.75" customHeight="1" hidden="1">
      <c r="A673" s="22" t="s">
        <v>198</v>
      </c>
      <c r="B673" s="22"/>
      <c r="C673" s="23" t="s">
        <v>466</v>
      </c>
      <c r="D673" s="449"/>
      <c r="E673" s="452"/>
      <c r="F673" s="451"/>
      <c r="G673" s="456" t="s">
        <v>447</v>
      </c>
      <c r="H673" s="457"/>
      <c r="I673" s="457"/>
      <c r="J673" s="24">
        <v>28</v>
      </c>
      <c r="K673" s="22" t="s">
        <v>203</v>
      </c>
    </row>
    <row r="674" spans="1:11" s="29" customFormat="1" ht="27.75" customHeight="1" hidden="1">
      <c r="A674" s="22" t="s">
        <v>198</v>
      </c>
      <c r="B674" s="22"/>
      <c r="C674" s="23" t="s">
        <v>467</v>
      </c>
      <c r="D674" s="453"/>
      <c r="E674" s="454"/>
      <c r="F674" s="455"/>
      <c r="G674" s="456" t="s">
        <v>449</v>
      </c>
      <c r="H674" s="457"/>
      <c r="I674" s="457"/>
      <c r="J674" s="24">
        <v>1</v>
      </c>
      <c r="K674" s="22" t="s">
        <v>16</v>
      </c>
    </row>
    <row r="675" spans="1:11" s="29" customFormat="1" ht="27.75" customHeight="1" hidden="1">
      <c r="A675" s="19" t="s">
        <v>198</v>
      </c>
      <c r="B675" s="19"/>
      <c r="C675" s="20" t="s">
        <v>468</v>
      </c>
      <c r="D675" s="458" t="s">
        <v>214</v>
      </c>
      <c r="E675" s="459"/>
      <c r="F675" s="460"/>
      <c r="G675" s="468" t="s">
        <v>439</v>
      </c>
      <c r="H675" s="469"/>
      <c r="I675" s="469"/>
      <c r="J675" s="21">
        <v>2</v>
      </c>
      <c r="K675" s="19" t="s">
        <v>16</v>
      </c>
    </row>
    <row r="676" spans="1:11" s="29" customFormat="1" ht="27.75" customHeight="1" hidden="1">
      <c r="A676" s="19" t="s">
        <v>198</v>
      </c>
      <c r="B676" s="19"/>
      <c r="C676" s="20" t="s">
        <v>469</v>
      </c>
      <c r="D676" s="461"/>
      <c r="E676" s="462"/>
      <c r="F676" s="463"/>
      <c r="G676" s="468" t="s">
        <v>441</v>
      </c>
      <c r="H676" s="469"/>
      <c r="I676" s="469"/>
      <c r="J676" s="21">
        <v>12</v>
      </c>
      <c r="K676" s="19" t="s">
        <v>203</v>
      </c>
    </row>
    <row r="677" spans="1:11" s="29" customFormat="1" ht="27.75" customHeight="1" hidden="1">
      <c r="A677" s="19" t="s">
        <v>198</v>
      </c>
      <c r="B677" s="19"/>
      <c r="C677" s="20" t="s">
        <v>470</v>
      </c>
      <c r="D677" s="461"/>
      <c r="E677" s="462"/>
      <c r="F677" s="463"/>
      <c r="G677" s="468" t="s">
        <v>443</v>
      </c>
      <c r="H677" s="469"/>
      <c r="I677" s="469"/>
      <c r="J677" s="21">
        <v>1</v>
      </c>
      <c r="K677" s="19" t="s">
        <v>16</v>
      </c>
    </row>
    <row r="678" spans="1:11" s="29" customFormat="1" ht="27.75" customHeight="1" hidden="1">
      <c r="A678" s="19" t="s">
        <v>198</v>
      </c>
      <c r="B678" s="19"/>
      <c r="C678" s="20" t="s">
        <v>471</v>
      </c>
      <c r="D678" s="461"/>
      <c r="E678" s="464"/>
      <c r="F678" s="463"/>
      <c r="G678" s="468" t="s">
        <v>445</v>
      </c>
      <c r="H678" s="469"/>
      <c r="I678" s="469"/>
      <c r="J678" s="21">
        <v>3</v>
      </c>
      <c r="K678" s="19" t="s">
        <v>16</v>
      </c>
    </row>
    <row r="679" spans="1:11" s="29" customFormat="1" ht="27.75" customHeight="1" hidden="1">
      <c r="A679" s="19" t="s">
        <v>198</v>
      </c>
      <c r="B679" s="19"/>
      <c r="C679" s="20" t="s">
        <v>472</v>
      </c>
      <c r="D679" s="461"/>
      <c r="E679" s="464"/>
      <c r="F679" s="463"/>
      <c r="G679" s="468" t="s">
        <v>447</v>
      </c>
      <c r="H679" s="469"/>
      <c r="I679" s="469"/>
      <c r="J679" s="21">
        <v>25</v>
      </c>
      <c r="K679" s="19" t="s">
        <v>203</v>
      </c>
    </row>
    <row r="680" spans="1:11" s="29" customFormat="1" ht="27.75" customHeight="1" hidden="1">
      <c r="A680" s="19" t="s">
        <v>198</v>
      </c>
      <c r="B680" s="19"/>
      <c r="C680" s="20" t="s">
        <v>473</v>
      </c>
      <c r="D680" s="465"/>
      <c r="E680" s="466"/>
      <c r="F680" s="467"/>
      <c r="G680" s="468" t="s">
        <v>449</v>
      </c>
      <c r="H680" s="469"/>
      <c r="I680" s="469"/>
      <c r="J680" s="21">
        <v>1</v>
      </c>
      <c r="K680" s="19" t="s">
        <v>16</v>
      </c>
    </row>
  </sheetData>
  <sheetProtection/>
  <mergeCells count="845">
    <mergeCell ref="D675:F680"/>
    <mergeCell ref="G675:I675"/>
    <mergeCell ref="G676:I676"/>
    <mergeCell ref="G677:I677"/>
    <mergeCell ref="G678:I678"/>
    <mergeCell ref="G679:I679"/>
    <mergeCell ref="G680:I680"/>
    <mergeCell ref="D669:F674"/>
    <mergeCell ref="G669:I669"/>
    <mergeCell ref="G670:I670"/>
    <mergeCell ref="G671:I671"/>
    <mergeCell ref="G672:I672"/>
    <mergeCell ref="G673:I673"/>
    <mergeCell ref="G674:I674"/>
    <mergeCell ref="D663:F668"/>
    <mergeCell ref="G663:I663"/>
    <mergeCell ref="G664:I664"/>
    <mergeCell ref="G665:I665"/>
    <mergeCell ref="G666:I666"/>
    <mergeCell ref="G667:I667"/>
    <mergeCell ref="G668:I668"/>
    <mergeCell ref="G656:I656"/>
    <mergeCell ref="D657:F662"/>
    <mergeCell ref="G657:I657"/>
    <mergeCell ref="G658:I658"/>
    <mergeCell ref="G659:I659"/>
    <mergeCell ref="G660:I660"/>
    <mergeCell ref="G661:I661"/>
    <mergeCell ref="G662:I662"/>
    <mergeCell ref="G647:H647"/>
    <mergeCell ref="G648:H648"/>
    <mergeCell ref="G649:H649"/>
    <mergeCell ref="G650:H650"/>
    <mergeCell ref="D651:F656"/>
    <mergeCell ref="G651:I651"/>
    <mergeCell ref="G652:I652"/>
    <mergeCell ref="G653:I653"/>
    <mergeCell ref="G654:I654"/>
    <mergeCell ref="G655:I655"/>
    <mergeCell ref="G645:H645"/>
    <mergeCell ref="D638:F643"/>
    <mergeCell ref="G638:I638"/>
    <mergeCell ref="G639:I639"/>
    <mergeCell ref="G640:I640"/>
    <mergeCell ref="G641:I641"/>
    <mergeCell ref="G642:I642"/>
    <mergeCell ref="G643:I643"/>
    <mergeCell ref="D645:E647"/>
    <mergeCell ref="G646:H646"/>
    <mergeCell ref="G632:I632"/>
    <mergeCell ref="G633:I633"/>
    <mergeCell ref="G634:I634"/>
    <mergeCell ref="G635:I635"/>
    <mergeCell ref="G636:I636"/>
    <mergeCell ref="G637:I637"/>
    <mergeCell ref="G626:I626"/>
    <mergeCell ref="G627:I627"/>
    <mergeCell ref="G628:I628"/>
    <mergeCell ref="G629:I629"/>
    <mergeCell ref="G630:I630"/>
    <mergeCell ref="G631:I631"/>
    <mergeCell ref="G620:I620"/>
    <mergeCell ref="G621:I621"/>
    <mergeCell ref="G622:I622"/>
    <mergeCell ref="G623:I623"/>
    <mergeCell ref="G624:I624"/>
    <mergeCell ref="G625:I625"/>
    <mergeCell ref="G614:I614"/>
    <mergeCell ref="G615:I615"/>
    <mergeCell ref="G616:I616"/>
    <mergeCell ref="G617:I617"/>
    <mergeCell ref="G618:I618"/>
    <mergeCell ref="G619:I619"/>
    <mergeCell ref="G609:H609"/>
    <mergeCell ref="G610:H610"/>
    <mergeCell ref="D608:E610"/>
    <mergeCell ref="G611:H611"/>
    <mergeCell ref="G612:H612"/>
    <mergeCell ref="G613:H613"/>
    <mergeCell ref="G608:H608"/>
    <mergeCell ref="D611:E613"/>
    <mergeCell ref="F608:F610"/>
    <mergeCell ref="F611:F613"/>
    <mergeCell ref="D601:F606"/>
    <mergeCell ref="G601:I601"/>
    <mergeCell ref="G602:I602"/>
    <mergeCell ref="G603:I603"/>
    <mergeCell ref="G604:I604"/>
    <mergeCell ref="G605:I605"/>
    <mergeCell ref="G606:I606"/>
    <mergeCell ref="D595:F600"/>
    <mergeCell ref="G595:I595"/>
    <mergeCell ref="G596:I596"/>
    <mergeCell ref="G597:I597"/>
    <mergeCell ref="G598:I598"/>
    <mergeCell ref="G599:I599"/>
    <mergeCell ref="G600:I600"/>
    <mergeCell ref="D589:F594"/>
    <mergeCell ref="G589:I589"/>
    <mergeCell ref="G590:I590"/>
    <mergeCell ref="G591:I591"/>
    <mergeCell ref="G592:I592"/>
    <mergeCell ref="G593:I593"/>
    <mergeCell ref="G594:I594"/>
    <mergeCell ref="D583:F588"/>
    <mergeCell ref="G583:I583"/>
    <mergeCell ref="G584:I584"/>
    <mergeCell ref="G585:I585"/>
    <mergeCell ref="G586:I586"/>
    <mergeCell ref="G587:I587"/>
    <mergeCell ref="G588:I588"/>
    <mergeCell ref="G574:H574"/>
    <mergeCell ref="G575:H575"/>
    <mergeCell ref="G576:H576"/>
    <mergeCell ref="D577:F582"/>
    <mergeCell ref="G577:I577"/>
    <mergeCell ref="G578:I578"/>
    <mergeCell ref="G579:I579"/>
    <mergeCell ref="G580:I580"/>
    <mergeCell ref="G581:I581"/>
    <mergeCell ref="G582:I582"/>
    <mergeCell ref="A569:B569"/>
    <mergeCell ref="C569:C570"/>
    <mergeCell ref="D569:I570"/>
    <mergeCell ref="J569:J570"/>
    <mergeCell ref="K569:K570"/>
    <mergeCell ref="G571:H571"/>
    <mergeCell ref="D571:E573"/>
    <mergeCell ref="G572:H572"/>
    <mergeCell ref="G573:H573"/>
    <mergeCell ref="G562:I562"/>
    <mergeCell ref="G563:I563"/>
    <mergeCell ref="G564:I564"/>
    <mergeCell ref="G565:I565"/>
    <mergeCell ref="G566:I566"/>
    <mergeCell ref="G567:I567"/>
    <mergeCell ref="G556:I556"/>
    <mergeCell ref="G557:I557"/>
    <mergeCell ref="G558:I558"/>
    <mergeCell ref="G559:I559"/>
    <mergeCell ref="G560:I560"/>
    <mergeCell ref="G561:I561"/>
    <mergeCell ref="G550:I550"/>
    <mergeCell ref="G551:I551"/>
    <mergeCell ref="G552:I552"/>
    <mergeCell ref="G553:I553"/>
    <mergeCell ref="G554:I554"/>
    <mergeCell ref="G555:I555"/>
    <mergeCell ref="G544:I544"/>
    <mergeCell ref="G545:I545"/>
    <mergeCell ref="G546:I546"/>
    <mergeCell ref="G547:I547"/>
    <mergeCell ref="G548:I548"/>
    <mergeCell ref="G549:I549"/>
    <mergeCell ref="G538:I538"/>
    <mergeCell ref="G539:I539"/>
    <mergeCell ref="G540:I540"/>
    <mergeCell ref="G541:I541"/>
    <mergeCell ref="G542:I542"/>
    <mergeCell ref="G543:I543"/>
    <mergeCell ref="G533:H533"/>
    <mergeCell ref="G534:H534"/>
    <mergeCell ref="D532:E534"/>
    <mergeCell ref="G535:H535"/>
    <mergeCell ref="G536:H536"/>
    <mergeCell ref="G537:H537"/>
    <mergeCell ref="G532:H532"/>
    <mergeCell ref="D535:E537"/>
    <mergeCell ref="F532:F534"/>
    <mergeCell ref="F535:F537"/>
    <mergeCell ref="D525:F530"/>
    <mergeCell ref="G525:I525"/>
    <mergeCell ref="G526:I526"/>
    <mergeCell ref="G527:I527"/>
    <mergeCell ref="G528:I528"/>
    <mergeCell ref="G529:I529"/>
    <mergeCell ref="G530:I530"/>
    <mergeCell ref="D519:F524"/>
    <mergeCell ref="G519:I519"/>
    <mergeCell ref="G520:I520"/>
    <mergeCell ref="G521:I521"/>
    <mergeCell ref="G522:I522"/>
    <mergeCell ref="G523:I523"/>
    <mergeCell ref="G524:I524"/>
    <mergeCell ref="D513:F518"/>
    <mergeCell ref="G513:I513"/>
    <mergeCell ref="G514:I514"/>
    <mergeCell ref="G515:I515"/>
    <mergeCell ref="G516:I516"/>
    <mergeCell ref="G517:I517"/>
    <mergeCell ref="G518:I518"/>
    <mergeCell ref="D507:F512"/>
    <mergeCell ref="G507:I507"/>
    <mergeCell ref="G508:I508"/>
    <mergeCell ref="G509:I509"/>
    <mergeCell ref="G510:I510"/>
    <mergeCell ref="G511:I511"/>
    <mergeCell ref="G512:I512"/>
    <mergeCell ref="D501:F506"/>
    <mergeCell ref="G501:I501"/>
    <mergeCell ref="G502:I502"/>
    <mergeCell ref="G503:I503"/>
    <mergeCell ref="G504:I504"/>
    <mergeCell ref="G505:I505"/>
    <mergeCell ref="G506:I506"/>
    <mergeCell ref="G495:H495"/>
    <mergeCell ref="G496:H496"/>
    <mergeCell ref="G497:H497"/>
    <mergeCell ref="G498:H498"/>
    <mergeCell ref="G499:H499"/>
    <mergeCell ref="G500:H500"/>
    <mergeCell ref="D488:F493"/>
    <mergeCell ref="G488:I488"/>
    <mergeCell ref="G489:I489"/>
    <mergeCell ref="G490:I490"/>
    <mergeCell ref="G491:I491"/>
    <mergeCell ref="G492:I492"/>
    <mergeCell ref="G493:I493"/>
    <mergeCell ref="D482:F487"/>
    <mergeCell ref="G482:I482"/>
    <mergeCell ref="G483:I483"/>
    <mergeCell ref="G484:I484"/>
    <mergeCell ref="G485:I485"/>
    <mergeCell ref="G486:I486"/>
    <mergeCell ref="G487:I487"/>
    <mergeCell ref="D476:F481"/>
    <mergeCell ref="G476:I476"/>
    <mergeCell ref="G477:I477"/>
    <mergeCell ref="G478:I478"/>
    <mergeCell ref="G479:I479"/>
    <mergeCell ref="G480:I480"/>
    <mergeCell ref="G481:I481"/>
    <mergeCell ref="G470:I470"/>
    <mergeCell ref="G471:I471"/>
    <mergeCell ref="G472:I472"/>
    <mergeCell ref="G473:I473"/>
    <mergeCell ref="G474:I474"/>
    <mergeCell ref="G475:I475"/>
    <mergeCell ref="G464:I464"/>
    <mergeCell ref="G465:I465"/>
    <mergeCell ref="G466:I466"/>
    <mergeCell ref="G467:I467"/>
    <mergeCell ref="G468:I468"/>
    <mergeCell ref="G469:I469"/>
    <mergeCell ref="G458:H458"/>
    <mergeCell ref="G459:H459"/>
    <mergeCell ref="G460:H460"/>
    <mergeCell ref="G461:H461"/>
    <mergeCell ref="G462:H462"/>
    <mergeCell ref="G463:H463"/>
    <mergeCell ref="A455:K455"/>
    <mergeCell ref="A456:B456"/>
    <mergeCell ref="C456:C457"/>
    <mergeCell ref="D456:I457"/>
    <mergeCell ref="J456:J457"/>
    <mergeCell ref="K456:K457"/>
    <mergeCell ref="A228:K228"/>
    <mergeCell ref="A229:B229"/>
    <mergeCell ref="C229:C230"/>
    <mergeCell ref="D229:I230"/>
    <mergeCell ref="J229:J230"/>
    <mergeCell ref="D221:F226"/>
    <mergeCell ref="G221:I221"/>
    <mergeCell ref="G222:I222"/>
    <mergeCell ref="G223:I223"/>
    <mergeCell ref="G224:I224"/>
    <mergeCell ref="G225:I225"/>
    <mergeCell ref="G226:I226"/>
    <mergeCell ref="D215:F220"/>
    <mergeCell ref="G215:I215"/>
    <mergeCell ref="G216:I216"/>
    <mergeCell ref="G217:I217"/>
    <mergeCell ref="G218:I218"/>
    <mergeCell ref="G219:I219"/>
    <mergeCell ref="G220:I220"/>
    <mergeCell ref="D209:F214"/>
    <mergeCell ref="G209:I209"/>
    <mergeCell ref="G210:I210"/>
    <mergeCell ref="G211:I211"/>
    <mergeCell ref="G212:I212"/>
    <mergeCell ref="G213:I213"/>
    <mergeCell ref="G214:I214"/>
    <mergeCell ref="D203:F208"/>
    <mergeCell ref="G203:I203"/>
    <mergeCell ref="G204:I204"/>
    <mergeCell ref="G205:I205"/>
    <mergeCell ref="G206:I206"/>
    <mergeCell ref="G207:I207"/>
    <mergeCell ref="G208:I208"/>
    <mergeCell ref="D197:F202"/>
    <mergeCell ref="G197:I197"/>
    <mergeCell ref="G198:I198"/>
    <mergeCell ref="G199:I199"/>
    <mergeCell ref="G200:I200"/>
    <mergeCell ref="G201:I201"/>
    <mergeCell ref="G202:I202"/>
    <mergeCell ref="G183:I183"/>
    <mergeCell ref="D184:F189"/>
    <mergeCell ref="G184:I184"/>
    <mergeCell ref="G185:I185"/>
    <mergeCell ref="G186:I186"/>
    <mergeCell ref="G187:I187"/>
    <mergeCell ref="G188:I188"/>
    <mergeCell ref="G189:I189"/>
    <mergeCell ref="G174:I174"/>
    <mergeCell ref="G175:I175"/>
    <mergeCell ref="G176:I176"/>
    <mergeCell ref="G177:I177"/>
    <mergeCell ref="D178:F183"/>
    <mergeCell ref="G178:I178"/>
    <mergeCell ref="G179:I179"/>
    <mergeCell ref="G180:I180"/>
    <mergeCell ref="G181:I181"/>
    <mergeCell ref="G182:I182"/>
    <mergeCell ref="D147:F152"/>
    <mergeCell ref="G147:I147"/>
    <mergeCell ref="G148:I148"/>
    <mergeCell ref="G149:I149"/>
    <mergeCell ref="G150:I150"/>
    <mergeCell ref="G151:I151"/>
    <mergeCell ref="G152:I152"/>
    <mergeCell ref="D141:F146"/>
    <mergeCell ref="G141:I141"/>
    <mergeCell ref="G142:I142"/>
    <mergeCell ref="G143:I143"/>
    <mergeCell ref="G144:I144"/>
    <mergeCell ref="G145:I145"/>
    <mergeCell ref="G146:I146"/>
    <mergeCell ref="D135:F140"/>
    <mergeCell ref="G135:I135"/>
    <mergeCell ref="G136:I136"/>
    <mergeCell ref="G137:I137"/>
    <mergeCell ref="G138:I138"/>
    <mergeCell ref="G139:I139"/>
    <mergeCell ref="G140:I140"/>
    <mergeCell ref="G129:I129"/>
    <mergeCell ref="G130:I130"/>
    <mergeCell ref="G131:I131"/>
    <mergeCell ref="G132:I132"/>
    <mergeCell ref="G133:I133"/>
    <mergeCell ref="G134:I134"/>
    <mergeCell ref="G123:I123"/>
    <mergeCell ref="G124:I124"/>
    <mergeCell ref="G125:I125"/>
    <mergeCell ref="G126:I126"/>
    <mergeCell ref="G127:I127"/>
    <mergeCell ref="G128:I128"/>
    <mergeCell ref="D108:F113"/>
    <mergeCell ref="G108:I108"/>
    <mergeCell ref="G109:I109"/>
    <mergeCell ref="G110:I110"/>
    <mergeCell ref="G111:I111"/>
    <mergeCell ref="G112:I112"/>
    <mergeCell ref="G113:I113"/>
    <mergeCell ref="G101:I101"/>
    <mergeCell ref="D102:F107"/>
    <mergeCell ref="G102:I102"/>
    <mergeCell ref="G103:I103"/>
    <mergeCell ref="G104:I104"/>
    <mergeCell ref="G105:I105"/>
    <mergeCell ref="G106:I106"/>
    <mergeCell ref="G107:I107"/>
    <mergeCell ref="D71:F76"/>
    <mergeCell ref="G71:I71"/>
    <mergeCell ref="G72:I72"/>
    <mergeCell ref="G73:I73"/>
    <mergeCell ref="G74:I74"/>
    <mergeCell ref="G75:I75"/>
    <mergeCell ref="G76:I76"/>
    <mergeCell ref="G65:I65"/>
    <mergeCell ref="G66:I66"/>
    <mergeCell ref="G67:I67"/>
    <mergeCell ref="G68:I68"/>
    <mergeCell ref="G69:I69"/>
    <mergeCell ref="G70:I70"/>
    <mergeCell ref="G59:I59"/>
    <mergeCell ref="G60:I60"/>
    <mergeCell ref="G61:I61"/>
    <mergeCell ref="G62:I62"/>
    <mergeCell ref="G63:I63"/>
    <mergeCell ref="G64:I64"/>
    <mergeCell ref="G53:I53"/>
    <mergeCell ref="G54:I54"/>
    <mergeCell ref="G55:I55"/>
    <mergeCell ref="G56:I56"/>
    <mergeCell ref="G57:I57"/>
    <mergeCell ref="G58:I58"/>
    <mergeCell ref="G78:H78"/>
    <mergeCell ref="G79:H79"/>
    <mergeCell ref="G80:H80"/>
    <mergeCell ref="A115:B115"/>
    <mergeCell ref="C115:C116"/>
    <mergeCell ref="D115:I116"/>
    <mergeCell ref="G94:I94"/>
    <mergeCell ref="G95:I95"/>
    <mergeCell ref="D96:F101"/>
    <mergeCell ref="G96:I96"/>
    <mergeCell ref="J115:J116"/>
    <mergeCell ref="K115:K116"/>
    <mergeCell ref="D90:F95"/>
    <mergeCell ref="G90:I90"/>
    <mergeCell ref="G91:I91"/>
    <mergeCell ref="G92:I92"/>
    <mergeCell ref="G93:I93"/>
    <mergeCell ref="G97:I97"/>
    <mergeCell ref="G98:I98"/>
    <mergeCell ref="G99:I99"/>
    <mergeCell ref="G121:H121"/>
    <mergeCell ref="G122:H122"/>
    <mergeCell ref="D117:E119"/>
    <mergeCell ref="F117:F119"/>
    <mergeCell ref="D120:E122"/>
    <mergeCell ref="G89:I89"/>
    <mergeCell ref="D84:F89"/>
    <mergeCell ref="G84:I84"/>
    <mergeCell ref="G85:I85"/>
    <mergeCell ref="G86:I86"/>
    <mergeCell ref="G117:H117"/>
    <mergeCell ref="G118:H118"/>
    <mergeCell ref="G119:H119"/>
    <mergeCell ref="G120:H120"/>
    <mergeCell ref="G81:H81"/>
    <mergeCell ref="G82:H82"/>
    <mergeCell ref="G83:H83"/>
    <mergeCell ref="G87:I87"/>
    <mergeCell ref="G88:I88"/>
    <mergeCell ref="G100:I100"/>
    <mergeCell ref="G21:I21"/>
    <mergeCell ref="D22:F27"/>
    <mergeCell ref="G22:I22"/>
    <mergeCell ref="G23:I23"/>
    <mergeCell ref="G24:I24"/>
    <mergeCell ref="G25:I25"/>
    <mergeCell ref="G26:I26"/>
    <mergeCell ref="G27:I27"/>
    <mergeCell ref="G170:I170"/>
    <mergeCell ref="G7:H7"/>
    <mergeCell ref="G8:H8"/>
    <mergeCell ref="G9:H9"/>
    <mergeCell ref="G28:I28"/>
    <mergeCell ref="G29:I29"/>
    <mergeCell ref="G30:I30"/>
    <mergeCell ref="G31:I31"/>
    <mergeCell ref="G19:I19"/>
    <mergeCell ref="G20:I20"/>
    <mergeCell ref="G37:I37"/>
    <mergeCell ref="G38:I38"/>
    <mergeCell ref="G39:I39"/>
    <mergeCell ref="G32:I32"/>
    <mergeCell ref="G33:I33"/>
    <mergeCell ref="G52:I52"/>
    <mergeCell ref="G46:H46"/>
    <mergeCell ref="G44:H44"/>
    <mergeCell ref="G34:I34"/>
    <mergeCell ref="G35:I35"/>
    <mergeCell ref="G13:I13"/>
    <mergeCell ref="G41:H41"/>
    <mergeCell ref="G42:H42"/>
    <mergeCell ref="G43:H43"/>
    <mergeCell ref="D34:F39"/>
    <mergeCell ref="A1:K1"/>
    <mergeCell ref="A2:B2"/>
    <mergeCell ref="C2:C3"/>
    <mergeCell ref="D2:I3"/>
    <mergeCell ref="J2:J3"/>
    <mergeCell ref="G36:I36"/>
    <mergeCell ref="G51:I51"/>
    <mergeCell ref="G14:I14"/>
    <mergeCell ref="G15:I15"/>
    <mergeCell ref="G16:I16"/>
    <mergeCell ref="K2:K3"/>
    <mergeCell ref="G4:H4"/>
    <mergeCell ref="G5:H5"/>
    <mergeCell ref="G6:H6"/>
    <mergeCell ref="G18:I18"/>
    <mergeCell ref="G45:H45"/>
    <mergeCell ref="G155:H155"/>
    <mergeCell ref="G156:H156"/>
    <mergeCell ref="G17:I17"/>
    <mergeCell ref="G10:I10"/>
    <mergeCell ref="G11:I11"/>
    <mergeCell ref="G12:I12"/>
    <mergeCell ref="G47:I47"/>
    <mergeCell ref="G48:I48"/>
    <mergeCell ref="G49:I49"/>
    <mergeCell ref="G50:I50"/>
    <mergeCell ref="G154:H154"/>
    <mergeCell ref="G157:H157"/>
    <mergeCell ref="G158:H158"/>
    <mergeCell ref="G159:H159"/>
    <mergeCell ref="D160:F165"/>
    <mergeCell ref="G160:I160"/>
    <mergeCell ref="G161:I161"/>
    <mergeCell ref="G162:I162"/>
    <mergeCell ref="G163:I163"/>
    <mergeCell ref="G164:I164"/>
    <mergeCell ref="G165:I165"/>
    <mergeCell ref="G171:I171"/>
    <mergeCell ref="D172:F177"/>
    <mergeCell ref="G172:I172"/>
    <mergeCell ref="G173:I173"/>
    <mergeCell ref="G166:I166"/>
    <mergeCell ref="G167:I167"/>
    <mergeCell ref="G168:I168"/>
    <mergeCell ref="G169:I169"/>
    <mergeCell ref="G236:H236"/>
    <mergeCell ref="D231:E233"/>
    <mergeCell ref="G191:H191"/>
    <mergeCell ref="G192:H192"/>
    <mergeCell ref="G193:H193"/>
    <mergeCell ref="G194:H194"/>
    <mergeCell ref="G195:H195"/>
    <mergeCell ref="G196:H196"/>
    <mergeCell ref="D194:E196"/>
    <mergeCell ref="F194:F196"/>
    <mergeCell ref="K229:K230"/>
    <mergeCell ref="G231:H231"/>
    <mergeCell ref="G232:H232"/>
    <mergeCell ref="G233:H233"/>
    <mergeCell ref="G234:H234"/>
    <mergeCell ref="G235:H235"/>
    <mergeCell ref="D237:F242"/>
    <mergeCell ref="G237:I237"/>
    <mergeCell ref="G238:I238"/>
    <mergeCell ref="G239:I239"/>
    <mergeCell ref="G240:I240"/>
    <mergeCell ref="G241:I241"/>
    <mergeCell ref="G242:I242"/>
    <mergeCell ref="D243:F248"/>
    <mergeCell ref="G243:I243"/>
    <mergeCell ref="G244:I244"/>
    <mergeCell ref="G245:I245"/>
    <mergeCell ref="G246:I246"/>
    <mergeCell ref="G247:I247"/>
    <mergeCell ref="G248:I248"/>
    <mergeCell ref="G249:I249"/>
    <mergeCell ref="G250:I250"/>
    <mergeCell ref="G251:I251"/>
    <mergeCell ref="G252:I252"/>
    <mergeCell ref="G253:I253"/>
    <mergeCell ref="G254:I254"/>
    <mergeCell ref="G255:I255"/>
    <mergeCell ref="G256:I256"/>
    <mergeCell ref="G257:I257"/>
    <mergeCell ref="G258:I258"/>
    <mergeCell ref="G259:I259"/>
    <mergeCell ref="G260:I260"/>
    <mergeCell ref="G261:I261"/>
    <mergeCell ref="G262:I262"/>
    <mergeCell ref="G263:I263"/>
    <mergeCell ref="G264:I264"/>
    <mergeCell ref="G265:I265"/>
    <mergeCell ref="G266:I266"/>
    <mergeCell ref="G268:H268"/>
    <mergeCell ref="G269:H269"/>
    <mergeCell ref="G270:H270"/>
    <mergeCell ref="G271:H271"/>
    <mergeCell ref="G272:H272"/>
    <mergeCell ref="G273:H273"/>
    <mergeCell ref="D274:F279"/>
    <mergeCell ref="G274:I274"/>
    <mergeCell ref="G275:I275"/>
    <mergeCell ref="G276:I276"/>
    <mergeCell ref="G277:I277"/>
    <mergeCell ref="G278:I278"/>
    <mergeCell ref="G279:I279"/>
    <mergeCell ref="D280:F285"/>
    <mergeCell ref="G280:I280"/>
    <mergeCell ref="G281:I281"/>
    <mergeCell ref="G282:I282"/>
    <mergeCell ref="G283:I283"/>
    <mergeCell ref="G284:I284"/>
    <mergeCell ref="G285:I285"/>
    <mergeCell ref="D286:F291"/>
    <mergeCell ref="G286:I286"/>
    <mergeCell ref="G287:I287"/>
    <mergeCell ref="G288:I288"/>
    <mergeCell ref="G289:I289"/>
    <mergeCell ref="G290:I290"/>
    <mergeCell ref="G291:I291"/>
    <mergeCell ref="D292:F297"/>
    <mergeCell ref="G292:I292"/>
    <mergeCell ref="G293:I293"/>
    <mergeCell ref="G294:I294"/>
    <mergeCell ref="G295:I295"/>
    <mergeCell ref="G296:I296"/>
    <mergeCell ref="G297:I297"/>
    <mergeCell ref="G306:H306"/>
    <mergeCell ref="G307:H307"/>
    <mergeCell ref="D305:E307"/>
    <mergeCell ref="D298:F303"/>
    <mergeCell ref="G298:I298"/>
    <mergeCell ref="G299:I299"/>
    <mergeCell ref="G300:I300"/>
    <mergeCell ref="G301:I301"/>
    <mergeCell ref="G302:I302"/>
    <mergeCell ref="G303:I303"/>
    <mergeCell ref="G305:H305"/>
    <mergeCell ref="G308:H308"/>
    <mergeCell ref="G309:H309"/>
    <mergeCell ref="G310:H310"/>
    <mergeCell ref="D311:F316"/>
    <mergeCell ref="G311:I311"/>
    <mergeCell ref="G312:I312"/>
    <mergeCell ref="G313:I313"/>
    <mergeCell ref="G314:I314"/>
    <mergeCell ref="G315:I315"/>
    <mergeCell ref="G316:I316"/>
    <mergeCell ref="D317:F322"/>
    <mergeCell ref="G317:I317"/>
    <mergeCell ref="G318:I318"/>
    <mergeCell ref="G319:I319"/>
    <mergeCell ref="G320:I320"/>
    <mergeCell ref="G321:I321"/>
    <mergeCell ref="G322:I322"/>
    <mergeCell ref="G323:I323"/>
    <mergeCell ref="G324:I324"/>
    <mergeCell ref="G325:I325"/>
    <mergeCell ref="G326:I326"/>
    <mergeCell ref="G327:I327"/>
    <mergeCell ref="G328:I328"/>
    <mergeCell ref="G329:I329"/>
    <mergeCell ref="G330:I330"/>
    <mergeCell ref="G331:I331"/>
    <mergeCell ref="G332:I332"/>
    <mergeCell ref="G333:I333"/>
    <mergeCell ref="G334:I334"/>
    <mergeCell ref="G345:H345"/>
    <mergeCell ref="G346:H346"/>
    <mergeCell ref="D335:F340"/>
    <mergeCell ref="G335:I335"/>
    <mergeCell ref="G336:I336"/>
    <mergeCell ref="G337:I337"/>
    <mergeCell ref="G338:I338"/>
    <mergeCell ref="G339:I339"/>
    <mergeCell ref="G340:I340"/>
    <mergeCell ref="A342:B342"/>
    <mergeCell ref="C342:C343"/>
    <mergeCell ref="D342:I343"/>
    <mergeCell ref="J342:J343"/>
    <mergeCell ref="K342:K343"/>
    <mergeCell ref="G344:H344"/>
    <mergeCell ref="G347:H347"/>
    <mergeCell ref="G348:H348"/>
    <mergeCell ref="G349:H349"/>
    <mergeCell ref="D350:F355"/>
    <mergeCell ref="G350:I350"/>
    <mergeCell ref="G351:I351"/>
    <mergeCell ref="G352:I352"/>
    <mergeCell ref="G353:I353"/>
    <mergeCell ref="G354:I354"/>
    <mergeCell ref="G355:I355"/>
    <mergeCell ref="D356:F361"/>
    <mergeCell ref="G356:I356"/>
    <mergeCell ref="G357:I357"/>
    <mergeCell ref="G358:I358"/>
    <mergeCell ref="G359:I359"/>
    <mergeCell ref="G360:I360"/>
    <mergeCell ref="G361:I361"/>
    <mergeCell ref="D362:F367"/>
    <mergeCell ref="G362:I362"/>
    <mergeCell ref="G363:I363"/>
    <mergeCell ref="G364:I364"/>
    <mergeCell ref="G365:I365"/>
    <mergeCell ref="G366:I366"/>
    <mergeCell ref="G367:I367"/>
    <mergeCell ref="D368:F373"/>
    <mergeCell ref="G368:I368"/>
    <mergeCell ref="G369:I369"/>
    <mergeCell ref="G370:I370"/>
    <mergeCell ref="G371:I371"/>
    <mergeCell ref="G372:I372"/>
    <mergeCell ref="G373:I373"/>
    <mergeCell ref="G382:H382"/>
    <mergeCell ref="G383:H383"/>
    <mergeCell ref="D381:E383"/>
    <mergeCell ref="D374:F379"/>
    <mergeCell ref="G374:I374"/>
    <mergeCell ref="G375:I375"/>
    <mergeCell ref="G376:I376"/>
    <mergeCell ref="G377:I377"/>
    <mergeCell ref="G378:I378"/>
    <mergeCell ref="G379:I379"/>
    <mergeCell ref="G381:H381"/>
    <mergeCell ref="G384:H384"/>
    <mergeCell ref="G385:H385"/>
    <mergeCell ref="G386:H386"/>
    <mergeCell ref="D387:F392"/>
    <mergeCell ref="G387:I387"/>
    <mergeCell ref="G388:I388"/>
    <mergeCell ref="G389:I389"/>
    <mergeCell ref="G390:I390"/>
    <mergeCell ref="G391:I391"/>
    <mergeCell ref="G392:I392"/>
    <mergeCell ref="D393:F398"/>
    <mergeCell ref="G393:I393"/>
    <mergeCell ref="G394:I394"/>
    <mergeCell ref="G395:I395"/>
    <mergeCell ref="G396:I396"/>
    <mergeCell ref="G397:I397"/>
    <mergeCell ref="G398:I398"/>
    <mergeCell ref="G399:I399"/>
    <mergeCell ref="G400:I400"/>
    <mergeCell ref="G401:I401"/>
    <mergeCell ref="G402:I402"/>
    <mergeCell ref="G403:I403"/>
    <mergeCell ref="G404:I404"/>
    <mergeCell ref="G405:I405"/>
    <mergeCell ref="G406:I406"/>
    <mergeCell ref="G407:I407"/>
    <mergeCell ref="G408:I408"/>
    <mergeCell ref="G409:I409"/>
    <mergeCell ref="G410:I410"/>
    <mergeCell ref="G419:H419"/>
    <mergeCell ref="G420:H420"/>
    <mergeCell ref="D411:F416"/>
    <mergeCell ref="G411:I411"/>
    <mergeCell ref="G412:I412"/>
    <mergeCell ref="G413:I413"/>
    <mergeCell ref="G414:I414"/>
    <mergeCell ref="G415:I415"/>
    <mergeCell ref="G416:I416"/>
    <mergeCell ref="G418:H418"/>
    <mergeCell ref="G421:H421"/>
    <mergeCell ref="G422:H422"/>
    <mergeCell ref="G423:H423"/>
    <mergeCell ref="D424:F429"/>
    <mergeCell ref="G424:I424"/>
    <mergeCell ref="G425:I425"/>
    <mergeCell ref="G426:I426"/>
    <mergeCell ref="G427:I427"/>
    <mergeCell ref="G428:I428"/>
    <mergeCell ref="G429:I429"/>
    <mergeCell ref="D430:F435"/>
    <mergeCell ref="G430:I430"/>
    <mergeCell ref="G431:I431"/>
    <mergeCell ref="G432:I432"/>
    <mergeCell ref="G433:I433"/>
    <mergeCell ref="G434:I434"/>
    <mergeCell ref="G435:I435"/>
    <mergeCell ref="D436:F441"/>
    <mergeCell ref="G436:I436"/>
    <mergeCell ref="G437:I437"/>
    <mergeCell ref="G438:I438"/>
    <mergeCell ref="G439:I439"/>
    <mergeCell ref="G440:I440"/>
    <mergeCell ref="G441:I441"/>
    <mergeCell ref="G442:I442"/>
    <mergeCell ref="G443:I443"/>
    <mergeCell ref="G444:I444"/>
    <mergeCell ref="G445:I445"/>
    <mergeCell ref="G446:I446"/>
    <mergeCell ref="G447:I447"/>
    <mergeCell ref="L2:L3"/>
    <mergeCell ref="M2:N2"/>
    <mergeCell ref="D448:F453"/>
    <mergeCell ref="G448:I448"/>
    <mergeCell ref="G449:I449"/>
    <mergeCell ref="G450:I450"/>
    <mergeCell ref="G451:I451"/>
    <mergeCell ref="G452:I452"/>
    <mergeCell ref="G453:I453"/>
    <mergeCell ref="D442:F447"/>
    <mergeCell ref="D4:E6"/>
    <mergeCell ref="F4:F6"/>
    <mergeCell ref="D7:E9"/>
    <mergeCell ref="F7:F9"/>
    <mergeCell ref="D41:E43"/>
    <mergeCell ref="F41:F43"/>
    <mergeCell ref="D16:F21"/>
    <mergeCell ref="D10:F15"/>
    <mergeCell ref="D28:F33"/>
    <mergeCell ref="D44:E46"/>
    <mergeCell ref="F44:F46"/>
    <mergeCell ref="D78:E80"/>
    <mergeCell ref="F78:F80"/>
    <mergeCell ref="D81:E83"/>
    <mergeCell ref="F81:F83"/>
    <mergeCell ref="D47:F52"/>
    <mergeCell ref="D53:F58"/>
    <mergeCell ref="D59:F64"/>
    <mergeCell ref="D65:F70"/>
    <mergeCell ref="F120:F122"/>
    <mergeCell ref="D154:E156"/>
    <mergeCell ref="F154:F156"/>
    <mergeCell ref="D157:E159"/>
    <mergeCell ref="F157:F159"/>
    <mergeCell ref="D191:E193"/>
    <mergeCell ref="F191:F193"/>
    <mergeCell ref="D166:F171"/>
    <mergeCell ref="D123:F128"/>
    <mergeCell ref="D129:F134"/>
    <mergeCell ref="F231:F233"/>
    <mergeCell ref="D234:E236"/>
    <mergeCell ref="F234:F236"/>
    <mergeCell ref="D268:E270"/>
    <mergeCell ref="F268:F270"/>
    <mergeCell ref="D271:E273"/>
    <mergeCell ref="F271:F273"/>
    <mergeCell ref="D261:F266"/>
    <mergeCell ref="D255:F260"/>
    <mergeCell ref="D249:F254"/>
    <mergeCell ref="F305:F307"/>
    <mergeCell ref="D308:E310"/>
    <mergeCell ref="F308:F310"/>
    <mergeCell ref="D344:E346"/>
    <mergeCell ref="F344:F346"/>
    <mergeCell ref="D347:E349"/>
    <mergeCell ref="F347:F349"/>
    <mergeCell ref="D329:F334"/>
    <mergeCell ref="D323:F328"/>
    <mergeCell ref="D384:E386"/>
    <mergeCell ref="F381:F383"/>
    <mergeCell ref="F384:F386"/>
    <mergeCell ref="D418:E420"/>
    <mergeCell ref="D421:E423"/>
    <mergeCell ref="F418:F420"/>
    <mergeCell ref="F421:F423"/>
    <mergeCell ref="D405:F410"/>
    <mergeCell ref="D399:F404"/>
    <mergeCell ref="F458:F460"/>
    <mergeCell ref="F461:F463"/>
    <mergeCell ref="D495:E497"/>
    <mergeCell ref="D498:E500"/>
    <mergeCell ref="F495:F497"/>
    <mergeCell ref="F498:F500"/>
    <mergeCell ref="D458:E460"/>
    <mergeCell ref="D461:E463"/>
    <mergeCell ref="D464:F469"/>
    <mergeCell ref="D470:F475"/>
    <mergeCell ref="D574:E576"/>
    <mergeCell ref="F571:F573"/>
    <mergeCell ref="F574:F576"/>
    <mergeCell ref="D538:F543"/>
    <mergeCell ref="D544:F549"/>
    <mergeCell ref="D550:F555"/>
    <mergeCell ref="D556:F561"/>
    <mergeCell ref="D562:F567"/>
    <mergeCell ref="D648:E650"/>
    <mergeCell ref="F645:F647"/>
    <mergeCell ref="F648:F650"/>
    <mergeCell ref="D614:F619"/>
    <mergeCell ref="D620:F625"/>
    <mergeCell ref="D626:F631"/>
    <mergeCell ref="D632:F637"/>
  </mergeCells>
  <printOptions/>
  <pageMargins left="0.39" right="0.33" top="0.37" bottom="0.34" header="0.22" footer="0.22"/>
  <pageSetup horizontalDpi="600" verticalDpi="600" orientation="portrait" paperSize="9" scale="41" r:id="rId1"/>
  <rowBreaks count="5" manualBreakCount="5">
    <brk id="113" max="11" man="1"/>
    <brk id="227" max="11" man="1"/>
    <brk id="322" max="11" man="1"/>
    <brk id="454" max="11" man="1"/>
    <brk id="567"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4"/>
  <sheetViews>
    <sheetView view="pageBreakPreview" zoomScale="80" zoomScaleNormal="80" zoomScaleSheetLayoutView="80" zoomScalePageLayoutView="0" workbookViewId="0" topLeftCell="A1">
      <selection activeCell="J29" sqref="J29"/>
    </sheetView>
  </sheetViews>
  <sheetFormatPr defaultColWidth="9.140625" defaultRowHeight="15"/>
  <cols>
    <col min="1" max="1" width="8.421875" style="0" customWidth="1"/>
    <col min="2" max="2" width="7.8515625" style="0" customWidth="1"/>
    <col min="3" max="3" width="38.7109375" style="0" customWidth="1"/>
    <col min="4" max="4" width="11.00390625" style="0" customWidth="1"/>
    <col min="6" max="6" width="15.00390625" style="0" customWidth="1"/>
    <col min="7" max="7" width="17.8515625" style="0" customWidth="1"/>
    <col min="8" max="8" width="17.28125" style="0" customWidth="1"/>
    <col min="9" max="9" width="16.140625" style="0" customWidth="1"/>
    <col min="10" max="10" width="11.8515625" style="0" customWidth="1"/>
    <col min="11" max="11" width="12.00390625" style="0" customWidth="1"/>
  </cols>
  <sheetData>
    <row r="1" spans="1:11" ht="30" customHeight="1">
      <c r="A1" s="262" t="s">
        <v>186</v>
      </c>
      <c r="B1" s="283"/>
      <c r="C1" s="283"/>
      <c r="D1" s="283"/>
      <c r="E1" s="283"/>
      <c r="F1" s="283"/>
      <c r="G1" s="283"/>
      <c r="H1" s="283"/>
      <c r="I1" s="283"/>
      <c r="J1" s="283"/>
      <c r="K1" s="283"/>
    </row>
    <row r="2" spans="1:11" ht="25.5" customHeight="1">
      <c r="A2" s="284" t="s">
        <v>2</v>
      </c>
      <c r="B2" s="284"/>
      <c r="C2" s="285" t="s">
        <v>3</v>
      </c>
      <c r="D2" s="284" t="s">
        <v>4</v>
      </c>
      <c r="E2" s="284"/>
      <c r="F2" s="284"/>
      <c r="G2" s="284"/>
      <c r="H2" s="284"/>
      <c r="I2" s="284"/>
      <c r="J2" s="287" t="s">
        <v>12</v>
      </c>
      <c r="K2" s="284" t="s">
        <v>13</v>
      </c>
    </row>
    <row r="3" spans="1:11" ht="25.5" customHeight="1">
      <c r="A3" s="10" t="s">
        <v>0</v>
      </c>
      <c r="B3" s="10" t="s">
        <v>1</v>
      </c>
      <c r="C3" s="286"/>
      <c r="D3" s="284"/>
      <c r="E3" s="284"/>
      <c r="F3" s="284"/>
      <c r="G3" s="284"/>
      <c r="H3" s="284"/>
      <c r="I3" s="284"/>
      <c r="J3" s="287"/>
      <c r="K3" s="284"/>
    </row>
    <row r="4" spans="1:11" ht="27.75" customHeight="1">
      <c r="A4" s="8" t="s">
        <v>160</v>
      </c>
      <c r="B4" s="8">
        <v>1001</v>
      </c>
      <c r="C4" s="2" t="s">
        <v>161</v>
      </c>
      <c r="D4" s="470" t="s">
        <v>129</v>
      </c>
      <c r="E4" s="471"/>
      <c r="F4" s="281"/>
      <c r="G4" s="281"/>
      <c r="H4" s="281"/>
      <c r="I4" s="282"/>
      <c r="J4" s="7">
        <v>226</v>
      </c>
      <c r="K4" s="3" t="s">
        <v>16</v>
      </c>
    </row>
  </sheetData>
  <sheetProtection/>
  <mergeCells count="7">
    <mergeCell ref="D4:I4"/>
    <mergeCell ref="A1:K1"/>
    <mergeCell ref="A2:B2"/>
    <mergeCell ref="C2:C3"/>
    <mergeCell ref="D2:I3"/>
    <mergeCell ref="J2:J3"/>
    <mergeCell ref="K2:K3"/>
  </mergeCells>
  <printOptions/>
  <pageMargins left="0.7086614173228347" right="0.64" top="0.7480314960629921" bottom="0.7480314960629921" header="0.31496062992125984" footer="0.31496062992125984"/>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tabColor theme="8"/>
    <pageSetUpPr fitToPage="1"/>
  </sheetPr>
  <dimension ref="A1:K4"/>
  <sheetViews>
    <sheetView zoomScale="75" zoomScaleNormal="75" zoomScaleSheetLayoutView="75" zoomScalePageLayoutView="0" workbookViewId="0" topLeftCell="A1">
      <selection activeCell="D6" sqref="D6"/>
    </sheetView>
  </sheetViews>
  <sheetFormatPr defaultColWidth="9.140625" defaultRowHeight="15"/>
  <cols>
    <col min="1" max="1" width="8.421875" style="0" customWidth="1"/>
    <col min="2" max="2" width="7.8515625" style="0" customWidth="1"/>
    <col min="3" max="3" width="38.7109375" style="0" customWidth="1"/>
    <col min="4" max="4" width="11.00390625" style="0" customWidth="1"/>
    <col min="6" max="6" width="15.00390625" style="0" customWidth="1"/>
    <col min="7" max="7" width="17.8515625" style="0" customWidth="1"/>
    <col min="8" max="8" width="17.28125" style="0" customWidth="1"/>
    <col min="9" max="9" width="16.140625" style="0" customWidth="1"/>
    <col min="10" max="10" width="11.8515625" style="0" customWidth="1"/>
    <col min="11" max="11" width="12.00390625" style="0" customWidth="1"/>
  </cols>
  <sheetData>
    <row r="1" spans="1:11" ht="30" customHeight="1">
      <c r="A1" s="262" t="s">
        <v>185</v>
      </c>
      <c r="B1" s="283"/>
      <c r="C1" s="283"/>
      <c r="D1" s="283"/>
      <c r="E1" s="283"/>
      <c r="F1" s="283"/>
      <c r="G1" s="283"/>
      <c r="H1" s="283"/>
      <c r="I1" s="283"/>
      <c r="J1" s="283"/>
      <c r="K1" s="283"/>
    </row>
    <row r="2" spans="1:11" ht="25.5" customHeight="1">
      <c r="A2" s="284" t="s">
        <v>2</v>
      </c>
      <c r="B2" s="284"/>
      <c r="C2" s="285" t="s">
        <v>3</v>
      </c>
      <c r="D2" s="284" t="s">
        <v>4</v>
      </c>
      <c r="E2" s="284"/>
      <c r="F2" s="284"/>
      <c r="G2" s="284"/>
      <c r="H2" s="284"/>
      <c r="I2" s="284"/>
      <c r="J2" s="287" t="s">
        <v>12</v>
      </c>
      <c r="K2" s="284" t="s">
        <v>13</v>
      </c>
    </row>
    <row r="3" spans="1:11" ht="25.5" customHeight="1">
      <c r="A3" s="9" t="s">
        <v>0</v>
      </c>
      <c r="B3" s="9" t="s">
        <v>1</v>
      </c>
      <c r="C3" s="286"/>
      <c r="D3" s="284"/>
      <c r="E3" s="284"/>
      <c r="F3" s="284"/>
      <c r="G3" s="284"/>
      <c r="H3" s="284"/>
      <c r="I3" s="284"/>
      <c r="J3" s="287"/>
      <c r="K3" s="284"/>
    </row>
    <row r="4" spans="1:11" ht="27.75" customHeight="1">
      <c r="A4" s="8" t="s">
        <v>130</v>
      </c>
      <c r="B4" s="8">
        <v>1001</v>
      </c>
      <c r="C4" s="2" t="s">
        <v>131</v>
      </c>
      <c r="D4" s="470" t="s">
        <v>129</v>
      </c>
      <c r="E4" s="471"/>
      <c r="F4" s="281"/>
      <c r="G4" s="281"/>
      <c r="H4" s="281"/>
      <c r="I4" s="282"/>
      <c r="J4" s="7">
        <v>2261</v>
      </c>
      <c r="K4" s="3" t="s">
        <v>14</v>
      </c>
    </row>
  </sheetData>
  <sheetProtection/>
  <mergeCells count="7">
    <mergeCell ref="D4:I4"/>
    <mergeCell ref="A1:K1"/>
    <mergeCell ref="A2:B2"/>
    <mergeCell ref="C2:C3"/>
    <mergeCell ref="D2:I3"/>
    <mergeCell ref="J2:J3"/>
    <mergeCell ref="K2:K3"/>
  </mergeCells>
  <printOptions/>
  <pageMargins left="0.7086614173228347" right="0.64" top="0.7480314960629921" bottom="0.7480314960629921" header="0.31496062992125984" footer="0.31496062992125984"/>
  <pageSetup fitToHeight="1" fitToWidth="1"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K8"/>
  <sheetViews>
    <sheetView tabSelected="1" zoomScale="75" zoomScaleNormal="75" zoomScaleSheetLayoutView="75" zoomScalePageLayoutView="0" workbookViewId="0" topLeftCell="A1">
      <selection activeCell="H27" sqref="H27:I27"/>
    </sheetView>
  </sheetViews>
  <sheetFormatPr defaultColWidth="9.140625" defaultRowHeight="15"/>
  <cols>
    <col min="1" max="1" width="8.421875" style="0" customWidth="1"/>
    <col min="2" max="2" width="7.8515625" style="0" customWidth="1"/>
    <col min="3" max="3" width="38.7109375" style="0" customWidth="1"/>
    <col min="4" max="4" width="11.00390625" style="0" customWidth="1"/>
    <col min="6" max="6" width="15.00390625" style="0" customWidth="1"/>
    <col min="7" max="7" width="17.8515625" style="0" customWidth="1"/>
    <col min="8" max="8" width="17.28125" style="0" customWidth="1"/>
    <col min="9" max="9" width="16.140625" style="0" customWidth="1"/>
    <col min="10" max="10" width="11.8515625" style="0" customWidth="1"/>
    <col min="11" max="11" width="12.00390625" style="0" customWidth="1"/>
  </cols>
  <sheetData>
    <row r="1" spans="1:11" ht="30" customHeight="1">
      <c r="A1" s="262" t="s">
        <v>162</v>
      </c>
      <c r="B1" s="283"/>
      <c r="C1" s="283"/>
      <c r="D1" s="283"/>
      <c r="E1" s="283"/>
      <c r="F1" s="283"/>
      <c r="G1" s="283"/>
      <c r="H1" s="283"/>
      <c r="I1" s="283"/>
      <c r="J1" s="283"/>
      <c r="K1" s="283"/>
    </row>
    <row r="2" spans="1:11" ht="25.5" customHeight="1">
      <c r="A2" s="284" t="s">
        <v>2</v>
      </c>
      <c r="B2" s="284"/>
      <c r="C2" s="285" t="s">
        <v>3</v>
      </c>
      <c r="D2" s="284" t="s">
        <v>4</v>
      </c>
      <c r="E2" s="284"/>
      <c r="F2" s="284"/>
      <c r="G2" s="284"/>
      <c r="H2" s="284"/>
      <c r="I2" s="284"/>
      <c r="J2" s="287" t="s">
        <v>12</v>
      </c>
      <c r="K2" s="284" t="s">
        <v>13</v>
      </c>
    </row>
    <row r="3" spans="1:11" ht="25.5" customHeight="1">
      <c r="A3" s="11" t="s">
        <v>0</v>
      </c>
      <c r="B3" s="11" t="s">
        <v>1</v>
      </c>
      <c r="C3" s="286"/>
      <c r="D3" s="284"/>
      <c r="E3" s="284"/>
      <c r="F3" s="284"/>
      <c r="G3" s="284"/>
      <c r="H3" s="284"/>
      <c r="I3" s="284"/>
      <c r="J3" s="287"/>
      <c r="K3" s="284"/>
    </row>
    <row r="4" spans="1:11" ht="27.75" customHeight="1">
      <c r="A4" s="8" t="s">
        <v>164</v>
      </c>
      <c r="B4" s="8">
        <v>2111</v>
      </c>
      <c r="C4" s="2" t="s">
        <v>163</v>
      </c>
      <c r="D4" s="472" t="s">
        <v>129</v>
      </c>
      <c r="E4" s="473"/>
      <c r="F4" s="474"/>
      <c r="G4" s="474"/>
      <c r="H4" s="474"/>
      <c r="I4" s="475"/>
      <c r="J4" s="7">
        <v>431</v>
      </c>
      <c r="K4" s="3" t="s">
        <v>14</v>
      </c>
    </row>
    <row r="5" spans="1:11" ht="27.75" customHeight="1">
      <c r="A5" s="8" t="s">
        <v>164</v>
      </c>
      <c r="B5" s="8">
        <v>2112</v>
      </c>
      <c r="C5" s="2" t="s">
        <v>165</v>
      </c>
      <c r="D5" s="476"/>
      <c r="E5" s="477"/>
      <c r="F5" s="478"/>
      <c r="G5" s="478"/>
      <c r="H5" s="478"/>
      <c r="I5" s="479"/>
      <c r="J5" s="7">
        <v>299</v>
      </c>
      <c r="K5" s="3" t="s">
        <v>166</v>
      </c>
    </row>
    <row r="6" spans="1:11" ht="27.75" customHeight="1">
      <c r="A6" s="8" t="s">
        <v>164</v>
      </c>
      <c r="B6" s="8">
        <v>2113</v>
      </c>
      <c r="C6" s="2" t="s">
        <v>167</v>
      </c>
      <c r="D6" s="476"/>
      <c r="E6" s="477"/>
      <c r="F6" s="478"/>
      <c r="G6" s="478"/>
      <c r="H6" s="478"/>
      <c r="I6" s="479"/>
      <c r="J6" s="7">
        <v>100</v>
      </c>
      <c r="K6" s="3" t="s">
        <v>166</v>
      </c>
    </row>
    <row r="7" spans="1:11" ht="27.75" customHeight="1">
      <c r="A7" s="8" t="s">
        <v>164</v>
      </c>
      <c r="B7" s="8">
        <v>4001</v>
      </c>
      <c r="C7" s="2" t="s">
        <v>168</v>
      </c>
      <c r="D7" s="476"/>
      <c r="E7" s="477"/>
      <c r="F7" s="478"/>
      <c r="G7" s="478"/>
      <c r="H7" s="478"/>
      <c r="I7" s="479"/>
      <c r="J7" s="7">
        <v>300</v>
      </c>
      <c r="K7" s="3" t="s">
        <v>166</v>
      </c>
    </row>
    <row r="8" spans="1:11" ht="27.75" customHeight="1">
      <c r="A8" s="8" t="s">
        <v>164</v>
      </c>
      <c r="B8" s="8">
        <v>4004</v>
      </c>
      <c r="C8" s="2" t="s">
        <v>170</v>
      </c>
      <c r="D8" s="480"/>
      <c r="E8" s="481"/>
      <c r="F8" s="482"/>
      <c r="G8" s="482"/>
      <c r="H8" s="482"/>
      <c r="I8" s="483"/>
      <c r="J8" s="7">
        <v>50</v>
      </c>
      <c r="K8" s="3" t="s">
        <v>169</v>
      </c>
    </row>
  </sheetData>
  <sheetProtection/>
  <mergeCells count="7">
    <mergeCell ref="D4:I8"/>
    <mergeCell ref="A1:K1"/>
    <mergeCell ref="A2:B2"/>
    <mergeCell ref="C2:C3"/>
    <mergeCell ref="D2:I3"/>
    <mergeCell ref="J2:J3"/>
    <mergeCell ref="K2:K3"/>
  </mergeCells>
  <printOptions/>
  <pageMargins left="0.7086614173228347" right="0.64"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 setup</dc:creator>
  <cp:keywords/>
  <dc:description/>
  <cp:lastModifiedBy>Windows ユーザー</cp:lastModifiedBy>
  <cp:lastPrinted>2019-09-19T00:45:27Z</cp:lastPrinted>
  <dcterms:created xsi:type="dcterms:W3CDTF">2015-04-21T10:31:57Z</dcterms:created>
  <dcterms:modified xsi:type="dcterms:W3CDTF">2019-09-19T05:25:17Z</dcterms:modified>
  <cp:category/>
  <cp:version/>
  <cp:contentType/>
  <cp:contentStatus/>
</cp:coreProperties>
</file>